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Bimed d.o.o.  - specifikacija" sheetId="1" r:id="rId1"/>
    <sheet name="Bimed d.o.o.- Obrazac KVI" sheetId="2" r:id="rId2"/>
  </sheets>
  <definedNames>
    <definedName name="_xlnm.Print_Area" localSheetId="0">'Bimed d.o.o.  - specifikacija'!$A$1:$L$25</definedName>
    <definedName name="_xlnm.Print_Area" localSheetId="1">'Bimed d.o.o.- Obrazac KVI'!$A$1:$G$22</definedName>
  </definedNames>
  <calcPr fullCalcOnLoad="1"/>
</workbook>
</file>

<file path=xl/sharedStrings.xml><?xml version="1.0" encoding="utf-8"?>
<sst xmlns="http://schemas.openxmlformats.org/spreadsheetml/2006/main" count="120" uniqueCount="82">
  <si>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</si>
  <si>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</si>
  <si>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</si>
  <si>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</si>
  <si>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</si>
  <si>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</si>
  <si>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</si>
  <si>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</si>
  <si>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</si>
  <si>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</si>
  <si>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</si>
  <si>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</si>
  <si>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</si>
  <si>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</si>
  <si>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</si>
  <si>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</si>
  <si>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</si>
  <si>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</si>
  <si>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</si>
  <si>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</si>
  <si>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</si>
  <si>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</si>
  <si>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</si>
  <si>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</si>
  <si>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</si>
  <si>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</si>
  <si>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</si>
  <si>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</si>
  <si>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</si>
  <si>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</si>
  <si>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УКУПНА ВРЕДНОСТ БЕЗ ПДВ-а:</t>
  </si>
  <si>
    <t>УКУПНА ВРЕДНОСТ СА ПДВ-ом</t>
  </si>
  <si>
    <t>Medtronic</t>
  </si>
  <si>
    <t>BIMED D.O.O.</t>
  </si>
  <si>
    <t>Шифра предметног добра</t>
  </si>
  <si>
    <t>Партија</t>
  </si>
  <si>
    <t>Обликована по партијама, централизована, оквирни споразум</t>
  </si>
  <si>
    <t>Ендоваскуларни графтови за трбушну аорту са супрареналном фиксацијом. механизмом за парцијално отпуштање и припадајућим екстензијама. за анеуризме чији је врат дужине 10мм и више</t>
  </si>
  <si>
    <t>SG170001</t>
  </si>
  <si>
    <t>SG170002</t>
  </si>
  <si>
    <t>BKT17025</t>
  </si>
  <si>
    <t>Endurant II Stent Graft System-Bifurcated - Тело стент графта</t>
  </si>
  <si>
    <t xml:space="preserve">Endurant II Stent Graft System-Contralateral Limb/Iliac Extension/Aortic Extension -Наставак </t>
  </si>
  <si>
    <t xml:space="preserve">Reliant Stent Graft Balloon Catheter - Балон катетер </t>
  </si>
  <si>
    <t xml:space="preserve">Заштићени назив понуђеног добра </t>
  </si>
  <si>
    <t>ETBFxxxxCxxxEE</t>
  </si>
  <si>
    <t>ETLWxxxxCxxEE; ETLWxxxxCxxxEE; ETEWxxxxCxxEE; ETCFxxxxCxxEE</t>
  </si>
  <si>
    <t>AB46</t>
  </si>
  <si>
    <t xml:space="preserve"> Каталошки број понуђеног добра</t>
  </si>
  <si>
    <t>Ендоваскуларни графтови за трбушну аорту са оклузијом једне илијачне артерије и са припадајућим екстензијама</t>
  </si>
  <si>
    <t>SG170005</t>
  </si>
  <si>
    <t>SG170006</t>
  </si>
  <si>
    <t>Endurant II Stent Graft System-Aorto-Uni-Iliac - Тело стент графта</t>
  </si>
  <si>
    <t>Endurant II Stent Graft System-Contralateral Limb/Iliac Extension/Aortic Extension - Наставак</t>
  </si>
  <si>
    <t>Talent Endoluminal Occluder System - Оклудер</t>
  </si>
  <si>
    <t>ETUFxxxxCxxxEE</t>
  </si>
  <si>
    <t>OCLx; OCLxx</t>
  </si>
  <si>
    <t>Ендоваскуларни графтови за грудну аорту са доступним пратећим есктензијама за имплантацију из два дела</t>
  </si>
  <si>
    <t>SG170008</t>
  </si>
  <si>
    <t>SG170009</t>
  </si>
  <si>
    <t>Valiant Thoracic Stent Graft with the Captivia Delivery System -Телo стент графта</t>
  </si>
  <si>
    <t>Valiant Thoracic Stent Graft with the Captivia Delivery System - Наставак</t>
  </si>
  <si>
    <t>VAMFxxxxCxxxTE; VAMCxxxxCxxxTE</t>
  </si>
  <si>
    <t>VAMCxxxxB100TE</t>
  </si>
  <si>
    <t>404-1-110/17-10</t>
  </si>
  <si>
    <t>Графтова и ендоваскуларних графтова са пратећим специфичним потрошним материјалом, који је неопходан за његову имплантацију</t>
  </si>
  <si>
    <t>Назив добављача: Bimed d.o.o.</t>
  </si>
  <si>
    <t>ПРИЛОГ 1 УГОВОРА - СПЕЦИФИКАЦИЈА МАТЕРИЈАЛА СА ЦЕНАМА</t>
  </si>
  <si>
    <t>ставка 1</t>
  </si>
  <si>
    <t>ставка 2</t>
  </si>
  <si>
    <t>ставка 3</t>
  </si>
  <si>
    <t>Тело стент графта</t>
  </si>
  <si>
    <t>Наставак</t>
  </si>
  <si>
    <t xml:space="preserve">Балон катетер </t>
  </si>
  <si>
    <t>УКУПНО ЗА ПАРТИЈУ 18</t>
  </si>
  <si>
    <t>УКУПНО ЗА ПАРТИЈУ 20</t>
  </si>
  <si>
    <t>ставка 4</t>
  </si>
  <si>
    <t>Оклудер</t>
  </si>
  <si>
    <t>Балон катетер</t>
  </si>
  <si>
    <t>УКУПНО ЗА ПАРТИЈУ 23</t>
  </si>
  <si>
    <t>Телo стент графта</t>
  </si>
  <si>
    <t xml:space="preserve">ИЗНОС ПДВ-а од 10% за ставке 1, 2и 20% за ставку 3  у оквиру партије 18,
од 10% за ставке 1, 2, 3 и 20% за ставку 4у оквиру партије 20 и 
од 10% за ставке 1, 2 и 20% за ставку 3 у оквиру партије 23
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</si>
</sst>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1" fillId="24" borderId="0" applyNumberFormat="0" applyBorder="0" applyAlignment="0" applyProtection="0"/>
    <xf numFmtId="0" fontId="8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17" borderId="0" applyNumberFormat="0" applyBorder="0" applyAlignment="0" applyProtection="0"/>
    <xf numFmtId="0" fontId="41" fillId="27" borderId="0" applyNumberFormat="0" applyBorder="0" applyAlignment="0" applyProtection="0"/>
    <xf numFmtId="0" fontId="8" fillId="19" borderId="0" applyNumberFormat="0" applyBorder="0" applyAlignment="0" applyProtection="0"/>
    <xf numFmtId="0" fontId="41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41" fillId="38" borderId="0" applyNumberFormat="0" applyBorder="0" applyAlignment="0" applyProtection="0"/>
    <xf numFmtId="0" fontId="8" fillId="39" borderId="0" applyNumberFormat="0" applyBorder="0" applyAlignment="0" applyProtection="0"/>
    <xf numFmtId="0" fontId="41" fillId="40" borderId="0" applyNumberFormat="0" applyBorder="0" applyAlignment="0" applyProtection="0"/>
    <xf numFmtId="0" fontId="8" fillId="29" borderId="0" applyNumberFormat="0" applyBorder="0" applyAlignment="0" applyProtection="0"/>
    <xf numFmtId="0" fontId="41" fillId="41" borderId="0" applyNumberFormat="0" applyBorder="0" applyAlignment="0" applyProtection="0"/>
    <xf numFmtId="0" fontId="8" fillId="31" borderId="0" applyNumberFormat="0" applyBorder="0" applyAlignment="0" applyProtection="0"/>
    <xf numFmtId="0" fontId="41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9" fillId="5" borderId="0" applyNumberFormat="0" applyBorder="0" applyAlignment="0" applyProtection="0"/>
    <xf numFmtId="0" fontId="43" fillId="45" borderId="1" applyNumberFormat="0" applyAlignment="0" applyProtection="0"/>
    <xf numFmtId="0" fontId="10" fillId="46" borderId="2" applyNumberFormat="0" applyAlignment="0" applyProtection="0"/>
    <xf numFmtId="0" fontId="44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50" borderId="1" applyNumberFormat="0" applyAlignment="0" applyProtection="0"/>
    <xf numFmtId="0" fontId="17" fillId="13" borderId="2" applyNumberFormat="0" applyAlignment="0" applyProtection="0"/>
    <xf numFmtId="0" fontId="53" fillId="0" borderId="11" applyNumberFormat="0" applyFill="0" applyAlignment="0" applyProtection="0"/>
    <xf numFmtId="0" fontId="18" fillId="0" borderId="12" applyNumberFormat="0" applyFill="0" applyAlignment="0" applyProtection="0"/>
    <xf numFmtId="0" fontId="54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5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21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9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7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0" fillId="0" borderId="19" xfId="96" applyNumberFormat="1" applyFont="1" applyFill="1" applyBorder="1" applyAlignment="1">
      <alignment horizontal="center" vertical="center" wrapText="1"/>
      <protection/>
    </xf>
    <xf numFmtId="0" fontId="4" fillId="55" borderId="20" xfId="96" applyFont="1" applyFill="1" applyBorder="1" applyAlignment="1">
      <alignment horizontal="center" vertical="center" wrapText="1"/>
      <protection/>
    </xf>
    <xf numFmtId="0" fontId="4" fillId="55" borderId="21" xfId="96" applyFont="1" applyFill="1" applyBorder="1" applyAlignment="1">
      <alignment horizontal="center" vertical="center" wrapText="1"/>
      <protection/>
    </xf>
    <xf numFmtId="0" fontId="4" fillId="55" borderId="22" xfId="96" applyFont="1" applyFill="1" applyBorder="1" applyAlignment="1">
      <alignment horizontal="center" vertical="center" wrapText="1"/>
      <protection/>
    </xf>
    <xf numFmtId="0" fontId="61" fillId="0" borderId="0" xfId="96" applyFont="1" applyAlignment="1">
      <alignment wrapText="1"/>
      <protection/>
    </xf>
    <xf numFmtId="0" fontId="59" fillId="0" borderId="0" xfId="96" applyFont="1" applyAlignment="1">
      <alignment wrapText="1"/>
      <protection/>
    </xf>
    <xf numFmtId="4" fontId="57" fillId="0" borderId="20" xfId="96" applyNumberFormat="1" applyFont="1" applyBorder="1" applyAlignment="1">
      <alignment vertical="center" wrapText="1"/>
      <protection/>
    </xf>
    <xf numFmtId="0" fontId="59" fillId="0" borderId="19" xfId="96" applyFont="1" applyBorder="1" applyAlignment="1">
      <alignment horizontal="center" vertical="center" wrapText="1"/>
      <protection/>
    </xf>
    <xf numFmtId="3" fontId="57" fillId="0" borderId="23" xfId="96" applyNumberFormat="1" applyFont="1" applyBorder="1" applyAlignment="1">
      <alignment vertical="center" wrapText="1"/>
      <protection/>
    </xf>
    <xf numFmtId="3" fontId="57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/>
    </xf>
    <xf numFmtId="0" fontId="57" fillId="0" borderId="19" xfId="96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56" borderId="0" xfId="0" applyFont="1" applyFill="1" applyAlignment="1">
      <alignment/>
    </xf>
    <xf numFmtId="4" fontId="0" fillId="0" borderId="0" xfId="0" applyNumberFormat="1" applyFont="1" applyAlignment="1">
      <alignment/>
    </xf>
    <xf numFmtId="4" fontId="0" fillId="56" borderId="0" xfId="0" applyNumberFormat="1" applyFont="1" applyFill="1" applyAlignment="1">
      <alignment/>
    </xf>
    <xf numFmtId="4" fontId="0" fillId="56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55" borderId="25" xfId="0" applyFont="1" applyFill="1" applyBorder="1" applyAlignment="1">
      <alignment horizontal="center" vertical="center" wrapText="1"/>
    </xf>
    <xf numFmtId="0" fontId="0" fillId="57" borderId="26" xfId="0" applyFont="1" applyFill="1" applyBorder="1" applyAlignment="1">
      <alignment horizontal="center" vertical="center" wrapText="1"/>
    </xf>
    <xf numFmtId="0" fontId="2" fillId="57" borderId="26" xfId="98" applyNumberFormat="1" applyFont="1" applyFill="1" applyBorder="1" applyAlignment="1">
      <alignment horizontal="center" vertical="center" wrapText="1"/>
      <protection/>
    </xf>
    <xf numFmtId="4" fontId="0" fillId="56" borderId="26" xfId="0" applyNumberFormat="1" applyFont="1" applyFill="1" applyBorder="1" applyAlignment="1">
      <alignment horizontal="center" vertical="center" wrapText="1"/>
    </xf>
    <xf numFmtId="4" fontId="0" fillId="57" borderId="27" xfId="0" applyNumberFormat="1" applyFont="1" applyFill="1" applyBorder="1" applyAlignment="1">
      <alignment horizontal="center" vertical="center" wrapText="1"/>
    </xf>
    <xf numFmtId="0" fontId="0" fillId="56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" fillId="0" borderId="19" xfId="98" applyNumberFormat="1" applyFont="1" applyFill="1" applyBorder="1" applyAlignment="1">
      <alignment horizontal="center" vertical="center" wrapText="1"/>
      <protection/>
    </xf>
    <xf numFmtId="4" fontId="0" fillId="56" borderId="19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56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0" fontId="0" fillId="56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56" borderId="34" xfId="0" applyFont="1" applyFill="1" applyBorder="1" applyAlignment="1">
      <alignment horizontal="center" vertical="center" wrapText="1"/>
    </xf>
    <xf numFmtId="0" fontId="0" fillId="56" borderId="0" xfId="0" applyFont="1" applyFill="1" applyAlignment="1">
      <alignment horizontal="center" vertical="center"/>
    </xf>
    <xf numFmtId="4" fontId="60" fillId="56" borderId="19" xfId="0" applyNumberFormat="1" applyFont="1" applyFill="1" applyBorder="1" applyAlignment="1">
      <alignment horizontal="center" vertical="center" wrapText="1"/>
    </xf>
    <xf numFmtId="4" fontId="60" fillId="56" borderId="35" xfId="0" applyNumberFormat="1" applyFont="1" applyFill="1" applyBorder="1" applyAlignment="1">
      <alignment horizontal="center" vertical="center" wrapText="1"/>
    </xf>
    <xf numFmtId="0" fontId="0" fillId="56" borderId="36" xfId="0" applyFont="1" applyFill="1" applyBorder="1" applyAlignment="1">
      <alignment horizontal="center" vertical="center" wrapText="1"/>
    </xf>
    <xf numFmtId="4" fontId="0" fillId="56" borderId="37" xfId="0" applyNumberFormat="1" applyFont="1" applyFill="1" applyBorder="1" applyAlignment="1">
      <alignment horizontal="center" vertical="center" wrapText="1"/>
    </xf>
    <xf numFmtId="4" fontId="60" fillId="0" borderId="38" xfId="0" applyNumberFormat="1" applyFont="1" applyFill="1" applyBorder="1" applyAlignment="1">
      <alignment horizontal="center" vertical="center" wrapText="1"/>
    </xf>
    <xf numFmtId="4" fontId="60" fillId="0" borderId="39" xfId="0" applyNumberFormat="1" applyFont="1" applyFill="1" applyBorder="1" applyAlignment="1">
      <alignment horizontal="center" vertical="center"/>
    </xf>
    <xf numFmtId="4" fontId="60" fillId="0" borderId="34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2" fillId="0" borderId="41" xfId="98" applyNumberFormat="1" applyFont="1" applyFill="1" applyBorder="1" applyAlignment="1">
      <alignment horizontal="center" vertical="center" wrapText="1"/>
      <protection/>
    </xf>
    <xf numFmtId="4" fontId="0" fillId="56" borderId="41" xfId="0" applyNumberFormat="1" applyFont="1" applyFill="1" applyBorder="1" applyAlignment="1">
      <alignment horizontal="center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43" xfId="0" applyFont="1" applyFill="1" applyBorder="1" applyAlignment="1">
      <alignment horizontal="center" vertical="center" wrapText="1"/>
    </xf>
    <xf numFmtId="0" fontId="0" fillId="57" borderId="44" xfId="0" applyFont="1" applyFill="1" applyBorder="1" applyAlignment="1">
      <alignment horizontal="right" vertical="center" wrapText="1"/>
    </xf>
    <xf numFmtId="0" fontId="0" fillId="57" borderId="37" xfId="0" applyFont="1" applyFill="1" applyBorder="1" applyAlignment="1">
      <alignment horizontal="right" vertical="center" wrapText="1"/>
    </xf>
    <xf numFmtId="0" fontId="60" fillId="57" borderId="45" xfId="0" applyFont="1" applyFill="1" applyBorder="1" applyAlignment="1">
      <alignment horizontal="right" vertical="center" wrapText="1"/>
    </xf>
    <xf numFmtId="0" fontId="60" fillId="57" borderId="19" xfId="0" applyFont="1" applyFill="1" applyBorder="1" applyAlignment="1">
      <alignment horizontal="right" vertical="center" wrapText="1"/>
    </xf>
    <xf numFmtId="0" fontId="60" fillId="57" borderId="46" xfId="0" applyFont="1" applyFill="1" applyBorder="1" applyAlignment="1">
      <alignment horizontal="right" vertical="center" wrapText="1"/>
    </xf>
    <xf numFmtId="0" fontId="60" fillId="57" borderId="35" xfId="0" applyFont="1" applyFill="1" applyBorder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right" vertical="center" wrapText="1"/>
    </xf>
    <xf numFmtId="0" fontId="0" fillId="56" borderId="49" xfId="0" applyFont="1" applyFill="1" applyBorder="1" applyAlignment="1">
      <alignment horizontal="center" vertical="center" wrapText="1"/>
    </xf>
    <xf numFmtId="0" fontId="0" fillId="56" borderId="5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0" fillId="56" borderId="36" xfId="0" applyFont="1" applyFill="1" applyBorder="1" applyAlignment="1">
      <alignment horizontal="center" vertical="center" wrapText="1"/>
    </xf>
    <xf numFmtId="4" fontId="57" fillId="58" borderId="23" xfId="96" applyNumberFormat="1" applyFont="1" applyFill="1" applyBorder="1" applyAlignment="1">
      <alignment horizontal="center" vertical="center" wrapText="1"/>
      <protection/>
    </xf>
    <xf numFmtId="4" fontId="57" fillId="58" borderId="51" xfId="96" applyNumberFormat="1" applyFont="1" applyFill="1" applyBorder="1" applyAlignment="1">
      <alignment horizontal="center" vertical="center" wrapText="1"/>
      <protection/>
    </xf>
    <xf numFmtId="4" fontId="57" fillId="58" borderId="52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1">
      <selection activeCell="A24" sqref="A24:J24"/>
    </sheetView>
  </sheetViews>
  <sheetFormatPr defaultColWidth="9.140625" defaultRowHeight="12.75"/>
  <cols>
    <col min="1" max="1" width="14.57421875" style="22" customWidth="1"/>
    <col min="2" max="2" width="21.421875" style="22" customWidth="1"/>
    <col min="3" max="3" width="11.7109375" style="22" customWidth="1"/>
    <col min="4" max="4" width="32.421875" style="22" customWidth="1"/>
    <col min="5" max="5" width="18.8515625" style="22" customWidth="1"/>
    <col min="6" max="6" width="14.7109375" style="22" customWidth="1"/>
    <col min="7" max="8" width="12.28125" style="22" customWidth="1"/>
    <col min="9" max="9" width="13.421875" style="26" hidden="1" customWidth="1"/>
    <col min="10" max="10" width="15.140625" style="22" customWidth="1"/>
    <col min="11" max="11" width="16.28125" style="27" hidden="1" customWidth="1"/>
    <col min="12" max="12" width="18.7109375" style="25" customWidth="1"/>
    <col min="13" max="13" width="9.57421875" style="24" hidden="1" customWidth="1"/>
    <col min="14" max="14" width="9.140625" style="22" customWidth="1"/>
    <col min="15" max="16" width="11.7109375" style="25" customWidth="1"/>
    <col min="17" max="17" width="9.140625" style="22" customWidth="1"/>
    <col min="18" max="16384" width="9.140625" style="22" customWidth="1"/>
  </cols>
  <sheetData>
    <row r="1" spans="1:12" ht="12.75">
      <c r="A1" s="71" t="s">
        <v>67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6" ht="12.75">
      <c r="A3" s="71" t="s">
        <v>66</v>
      </c>
      <c r="B3" s="71"/>
      <c r="C3" s="71"/>
      <c r="D3" s="21"/>
      <c r="E3" s="21"/>
      <c r="F3" s="21"/>
    </row>
    <row r="4" spans="1:5" ht="12.75">
      <c r="A4" s="21"/>
      <c r="B4" s="21"/>
      <c r="C4" s="21"/>
      <c r="D4" s="21"/>
      <c r="E4" s="28"/>
    </row>
    <row r="5" ht="13.5" thickBot="1"/>
    <row r="6" spans="1:13" ht="54" customHeight="1" thickBot="1">
      <c r="A6" s="29" t="s">
        <v>35</v>
      </c>
      <c r="B6" s="30" t="s">
        <v>0</v>
      </c>
      <c r="C6" s="30" t="s">
        <v>34</v>
      </c>
      <c r="D6" s="30" t="s">
        <v>44</v>
      </c>
      <c r="E6" s="30" t="s">
        <v>48</v>
      </c>
      <c r="F6" s="30" t="s">
        <v>2</v>
      </c>
      <c r="G6" s="31" t="s">
        <v>3</v>
      </c>
      <c r="H6" s="30" t="s">
        <v>4</v>
      </c>
      <c r="I6" s="32" t="s">
        <v>5</v>
      </c>
      <c r="J6" s="30" t="s">
        <v>6</v>
      </c>
      <c r="K6" s="32" t="s">
        <v>7</v>
      </c>
      <c r="L6" s="33" t="s">
        <v>1</v>
      </c>
      <c r="M6" s="34" t="s">
        <v>20</v>
      </c>
    </row>
    <row r="7" spans="1:16" s="36" customFormat="1" ht="24" customHeight="1" thickBot="1">
      <c r="A7" s="64">
        <v>18</v>
      </c>
      <c r="B7" s="80" t="s">
        <v>37</v>
      </c>
      <c r="C7" s="72"/>
      <c r="D7" s="72"/>
      <c r="E7" s="72"/>
      <c r="F7" s="72"/>
      <c r="G7" s="72"/>
      <c r="H7" s="72"/>
      <c r="I7" s="72"/>
      <c r="J7" s="72"/>
      <c r="K7" s="72"/>
      <c r="L7" s="73"/>
      <c r="M7" s="35"/>
      <c r="O7" s="37"/>
      <c r="P7" s="37"/>
    </row>
    <row r="8" spans="1:13" ht="48" customHeight="1">
      <c r="A8" s="46" t="s">
        <v>68</v>
      </c>
      <c r="B8" s="57" t="s">
        <v>71</v>
      </c>
      <c r="C8" s="58" t="s">
        <v>38</v>
      </c>
      <c r="D8" s="59" t="s">
        <v>41</v>
      </c>
      <c r="E8" s="59" t="s">
        <v>45</v>
      </c>
      <c r="F8" s="59" t="s">
        <v>32</v>
      </c>
      <c r="G8" s="60" t="s">
        <v>29</v>
      </c>
      <c r="H8" s="59"/>
      <c r="I8" s="61">
        <v>554400</v>
      </c>
      <c r="J8" s="62">
        <v>528000</v>
      </c>
      <c r="K8" s="61">
        <f>I8*H8</f>
        <v>0</v>
      </c>
      <c r="L8" s="62">
        <f>H8*J8</f>
        <v>0</v>
      </c>
      <c r="M8" s="81">
        <v>1</v>
      </c>
    </row>
    <row r="9" spans="1:13" ht="52.5" customHeight="1">
      <c r="A9" s="46" t="s">
        <v>69</v>
      </c>
      <c r="B9" s="23" t="s">
        <v>72</v>
      </c>
      <c r="C9" s="38" t="s">
        <v>39</v>
      </c>
      <c r="D9" s="39" t="s">
        <v>42</v>
      </c>
      <c r="E9" s="39" t="s">
        <v>46</v>
      </c>
      <c r="F9" s="39" t="s">
        <v>32</v>
      </c>
      <c r="G9" s="40" t="s">
        <v>29</v>
      </c>
      <c r="H9" s="39"/>
      <c r="I9" s="41">
        <v>134400</v>
      </c>
      <c r="J9" s="42">
        <v>127569</v>
      </c>
      <c r="K9" s="41">
        <f aca="true" t="shared" si="0" ref="K9:K21">I9*H9</f>
        <v>0</v>
      </c>
      <c r="L9" s="42">
        <f aca="true" t="shared" si="1" ref="L9:L21">H9*J9</f>
        <v>0</v>
      </c>
      <c r="M9" s="78"/>
    </row>
    <row r="10" spans="1:13" ht="48" customHeight="1">
      <c r="A10" s="46" t="s">
        <v>70</v>
      </c>
      <c r="B10" s="23" t="s">
        <v>73</v>
      </c>
      <c r="C10" s="38" t="s">
        <v>40</v>
      </c>
      <c r="D10" s="39" t="s">
        <v>43</v>
      </c>
      <c r="E10" s="39" t="s">
        <v>47</v>
      </c>
      <c r="F10" s="39" t="s">
        <v>32</v>
      </c>
      <c r="G10" s="40" t="s">
        <v>29</v>
      </c>
      <c r="H10" s="39"/>
      <c r="I10" s="41">
        <v>6600</v>
      </c>
      <c r="J10" s="42">
        <v>6293</v>
      </c>
      <c r="K10" s="41">
        <f t="shared" si="0"/>
        <v>0</v>
      </c>
      <c r="L10" s="42">
        <f t="shared" si="1"/>
        <v>0</v>
      </c>
      <c r="M10" s="79"/>
    </row>
    <row r="11" spans="1:13" ht="21" customHeight="1" thickBot="1">
      <c r="A11" s="74" t="s">
        <v>74</v>
      </c>
      <c r="B11" s="76"/>
      <c r="C11" s="76"/>
      <c r="D11" s="76"/>
      <c r="E11" s="76"/>
      <c r="F11" s="76"/>
      <c r="G11" s="76"/>
      <c r="H11" s="77"/>
      <c r="I11" s="43"/>
      <c r="J11" s="44"/>
      <c r="K11" s="43">
        <f>K8+K9+K10</f>
        <v>0</v>
      </c>
      <c r="L11" s="44">
        <f>L8+L9+L10</f>
        <v>0</v>
      </c>
      <c r="M11" s="45"/>
    </row>
    <row r="12" spans="1:13" ht="21" customHeight="1" thickBot="1">
      <c r="A12" s="63">
        <v>20</v>
      </c>
      <c r="B12" s="72" t="s">
        <v>49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</row>
    <row r="13" spans="1:13" ht="48" customHeight="1">
      <c r="A13" s="56" t="s">
        <v>68</v>
      </c>
      <c r="B13" s="57" t="s">
        <v>71</v>
      </c>
      <c r="C13" s="58" t="s">
        <v>50</v>
      </c>
      <c r="D13" s="59" t="s">
        <v>52</v>
      </c>
      <c r="E13" s="59" t="s">
        <v>55</v>
      </c>
      <c r="F13" s="59" t="s">
        <v>32</v>
      </c>
      <c r="G13" s="60" t="s">
        <v>29</v>
      </c>
      <c r="H13" s="59"/>
      <c r="I13" s="61">
        <v>554400</v>
      </c>
      <c r="J13" s="62">
        <v>498000</v>
      </c>
      <c r="K13" s="61">
        <f t="shared" si="0"/>
        <v>0</v>
      </c>
      <c r="L13" s="62">
        <f t="shared" si="1"/>
        <v>0</v>
      </c>
      <c r="M13" s="78">
        <v>1</v>
      </c>
    </row>
    <row r="14" spans="1:13" ht="60.75" customHeight="1">
      <c r="A14" s="46" t="s">
        <v>69</v>
      </c>
      <c r="B14" s="23" t="s">
        <v>72</v>
      </c>
      <c r="C14" s="38" t="s">
        <v>39</v>
      </c>
      <c r="D14" s="39" t="s">
        <v>53</v>
      </c>
      <c r="E14" s="39" t="s">
        <v>46</v>
      </c>
      <c r="F14" s="39" t="s">
        <v>32</v>
      </c>
      <c r="G14" s="40" t="s">
        <v>29</v>
      </c>
      <c r="H14" s="39"/>
      <c r="I14" s="41">
        <v>134400</v>
      </c>
      <c r="J14" s="42">
        <v>127569</v>
      </c>
      <c r="K14" s="41">
        <f t="shared" si="0"/>
        <v>0</v>
      </c>
      <c r="L14" s="42">
        <f t="shared" si="1"/>
        <v>0</v>
      </c>
      <c r="M14" s="78"/>
    </row>
    <row r="15" spans="1:13" ht="48" customHeight="1">
      <c r="A15" s="46" t="s">
        <v>70</v>
      </c>
      <c r="B15" s="23" t="s">
        <v>77</v>
      </c>
      <c r="C15" s="38" t="s">
        <v>51</v>
      </c>
      <c r="D15" s="39" t="s">
        <v>54</v>
      </c>
      <c r="E15" s="39" t="s">
        <v>56</v>
      </c>
      <c r="F15" s="39" t="s">
        <v>32</v>
      </c>
      <c r="G15" s="40" t="s">
        <v>29</v>
      </c>
      <c r="H15" s="39"/>
      <c r="I15" s="41">
        <v>45000</v>
      </c>
      <c r="J15" s="42">
        <v>100569</v>
      </c>
      <c r="K15" s="41">
        <f t="shared" si="0"/>
        <v>0</v>
      </c>
      <c r="L15" s="42">
        <f t="shared" si="1"/>
        <v>0</v>
      </c>
      <c r="M15" s="78"/>
    </row>
    <row r="16" spans="1:13" ht="48" customHeight="1">
      <c r="A16" s="46" t="s">
        <v>76</v>
      </c>
      <c r="B16" s="23" t="s">
        <v>78</v>
      </c>
      <c r="C16" s="38" t="s">
        <v>40</v>
      </c>
      <c r="D16" s="39" t="s">
        <v>43</v>
      </c>
      <c r="E16" s="39" t="s">
        <v>47</v>
      </c>
      <c r="F16" s="39" t="s">
        <v>32</v>
      </c>
      <c r="G16" s="40" t="s">
        <v>29</v>
      </c>
      <c r="H16" s="39"/>
      <c r="I16" s="41">
        <v>6600</v>
      </c>
      <c r="J16" s="42">
        <v>6293</v>
      </c>
      <c r="K16" s="41">
        <f t="shared" si="0"/>
        <v>0</v>
      </c>
      <c r="L16" s="42">
        <f t="shared" si="1"/>
        <v>0</v>
      </c>
      <c r="M16" s="79"/>
    </row>
    <row r="17" spans="1:13" ht="21.75" customHeight="1" thickBot="1">
      <c r="A17" s="74" t="s">
        <v>75</v>
      </c>
      <c r="B17" s="75"/>
      <c r="C17" s="76"/>
      <c r="D17" s="76"/>
      <c r="E17" s="76"/>
      <c r="F17" s="76"/>
      <c r="G17" s="76"/>
      <c r="H17" s="77"/>
      <c r="I17" s="43"/>
      <c r="J17" s="44"/>
      <c r="K17" s="43">
        <f>K13+K14+K15+K16</f>
        <v>0</v>
      </c>
      <c r="L17" s="44">
        <f>L13+L14+L15+L16</f>
        <v>0</v>
      </c>
      <c r="M17" s="51"/>
    </row>
    <row r="18" spans="1:13" ht="21.75" customHeight="1" thickBot="1">
      <c r="A18" s="63">
        <v>23</v>
      </c>
      <c r="B18" s="72" t="s">
        <v>57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3"/>
    </row>
    <row r="19" spans="1:13" ht="48" customHeight="1">
      <c r="A19" s="56" t="s">
        <v>68</v>
      </c>
      <c r="B19" s="57" t="s">
        <v>80</v>
      </c>
      <c r="C19" s="58" t="s">
        <v>58</v>
      </c>
      <c r="D19" s="59" t="s">
        <v>60</v>
      </c>
      <c r="E19" s="59" t="s">
        <v>62</v>
      </c>
      <c r="F19" s="59" t="s">
        <v>32</v>
      </c>
      <c r="G19" s="60" t="s">
        <v>29</v>
      </c>
      <c r="H19" s="59"/>
      <c r="I19" s="61">
        <v>873600</v>
      </c>
      <c r="J19" s="62">
        <v>808707</v>
      </c>
      <c r="K19" s="61">
        <f t="shared" si="0"/>
        <v>0</v>
      </c>
      <c r="L19" s="62">
        <f t="shared" si="1"/>
        <v>0</v>
      </c>
      <c r="M19" s="78">
        <v>1</v>
      </c>
    </row>
    <row r="20" spans="1:13" ht="48" customHeight="1">
      <c r="A20" s="46" t="s">
        <v>69</v>
      </c>
      <c r="B20" s="23" t="s">
        <v>72</v>
      </c>
      <c r="C20" s="38" t="s">
        <v>59</v>
      </c>
      <c r="D20" s="39" t="s">
        <v>61</v>
      </c>
      <c r="E20" s="39" t="s">
        <v>63</v>
      </c>
      <c r="F20" s="39" t="s">
        <v>32</v>
      </c>
      <c r="G20" s="40" t="s">
        <v>29</v>
      </c>
      <c r="H20" s="39"/>
      <c r="I20" s="41">
        <v>624750</v>
      </c>
      <c r="J20" s="42">
        <v>595000</v>
      </c>
      <c r="K20" s="41">
        <f t="shared" si="0"/>
        <v>0</v>
      </c>
      <c r="L20" s="42">
        <f t="shared" si="1"/>
        <v>0</v>
      </c>
      <c r="M20" s="78"/>
    </row>
    <row r="21" spans="1:13" ht="48" customHeight="1">
      <c r="A21" s="46" t="s">
        <v>70</v>
      </c>
      <c r="B21" s="23" t="s">
        <v>78</v>
      </c>
      <c r="C21" s="38" t="s">
        <v>40</v>
      </c>
      <c r="D21" s="39" t="s">
        <v>43</v>
      </c>
      <c r="E21" s="39" t="s">
        <v>47</v>
      </c>
      <c r="F21" s="39" t="s">
        <v>32</v>
      </c>
      <c r="G21" s="40" t="s">
        <v>29</v>
      </c>
      <c r="H21" s="39"/>
      <c r="I21" s="41">
        <v>6600</v>
      </c>
      <c r="J21" s="42">
        <v>6293</v>
      </c>
      <c r="K21" s="41">
        <f t="shared" si="0"/>
        <v>0</v>
      </c>
      <c r="L21" s="42">
        <f t="shared" si="1"/>
        <v>0</v>
      </c>
      <c r="M21" s="79"/>
    </row>
    <row r="22" spans="1:13" ht="22.5" customHeight="1" thickBot="1">
      <c r="A22" s="74" t="s">
        <v>79</v>
      </c>
      <c r="B22" s="75"/>
      <c r="C22" s="76"/>
      <c r="D22" s="76"/>
      <c r="E22" s="76"/>
      <c r="F22" s="76"/>
      <c r="G22" s="76"/>
      <c r="H22" s="77"/>
      <c r="I22" s="43"/>
      <c r="J22" s="44"/>
      <c r="K22" s="43">
        <f>K19+K20+K21</f>
        <v>0</v>
      </c>
      <c r="L22" s="44">
        <f>L19+L20+L21</f>
        <v>0</v>
      </c>
      <c r="M22" s="47"/>
    </row>
    <row r="23" spans="1:13" ht="21.75" customHeight="1">
      <c r="A23" s="65" t="s">
        <v>30</v>
      </c>
      <c r="B23" s="66"/>
      <c r="C23" s="66"/>
      <c r="D23" s="66"/>
      <c r="E23" s="66"/>
      <c r="F23" s="66"/>
      <c r="G23" s="66"/>
      <c r="H23" s="66"/>
      <c r="I23" s="66"/>
      <c r="J23" s="66"/>
      <c r="K23" s="52">
        <f>K8+K9+K10+K13+K14+K15+K16+K19+K20+K21</f>
        <v>0</v>
      </c>
      <c r="L23" s="54">
        <f>L11+L17+L22</f>
        <v>0</v>
      </c>
      <c r="M23" s="48"/>
    </row>
    <row r="24" spans="1:12" ht="53.25" customHeight="1">
      <c r="A24" s="67" t="s">
        <v>81</v>
      </c>
      <c r="B24" s="68"/>
      <c r="C24" s="68"/>
      <c r="D24" s="68"/>
      <c r="E24" s="68"/>
      <c r="F24" s="68"/>
      <c r="G24" s="68"/>
      <c r="H24" s="68"/>
      <c r="I24" s="68"/>
      <c r="J24" s="68"/>
      <c r="K24" s="49">
        <f>SUM(K8+K9+K13+K14+K15+K19+K20)*0.1+(K10+K16+K21)*0.2</f>
        <v>0</v>
      </c>
      <c r="L24" s="53">
        <f>SUM(L8+L9+L13+L14+L15+L19+L20)*0.1+(L10+L16+L21)*0.2</f>
        <v>0</v>
      </c>
    </row>
    <row r="25" spans="1:12" ht="18" customHeight="1" thickBot="1">
      <c r="A25" s="69" t="s">
        <v>31</v>
      </c>
      <c r="B25" s="70"/>
      <c r="C25" s="70"/>
      <c r="D25" s="70"/>
      <c r="E25" s="70"/>
      <c r="F25" s="70"/>
      <c r="G25" s="70"/>
      <c r="H25" s="70"/>
      <c r="I25" s="70"/>
      <c r="J25" s="70"/>
      <c r="K25" s="50">
        <f>K23+L24</f>
        <v>0</v>
      </c>
      <c r="L25" s="55">
        <f>SUM(L23:L24)</f>
        <v>0</v>
      </c>
    </row>
  </sheetData>
  <sheetProtection/>
  <mergeCells count="14">
    <mergeCell ref="A11:H11"/>
    <mergeCell ref="M8:M10"/>
    <mergeCell ref="B12:M12"/>
    <mergeCell ref="A17:H17"/>
    <mergeCell ref="A23:J23"/>
    <mergeCell ref="A24:J24"/>
    <mergeCell ref="A25:J25"/>
    <mergeCell ref="A1:L1"/>
    <mergeCell ref="A3:C3"/>
    <mergeCell ref="B18:M18"/>
    <mergeCell ref="A22:H22"/>
    <mergeCell ref="M13:M16"/>
    <mergeCell ref="M19:M21"/>
    <mergeCell ref="B7:L7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2" max="65535" man="1"/>
  </colBreaks>
  <ignoredErrors>
    <ignoredError sqref="K11 K17:L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33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64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SUM('Bimed d.o.o.  - specifikacija'!K23:K23)</f>
        <v>0</v>
      </c>
      <c r="F6" s="12">
        <f>SUM('Bimed d.o.o.  - specifikacija'!L23:L23)</f>
        <v>0</v>
      </c>
      <c r="G6" s="12">
        <f>SUM('Bimed d.o.o.  - specifikacija'!L25:L25)</f>
        <v>0</v>
      </c>
    </row>
    <row r="7" spans="2:7" ht="24.75" customHeight="1" thickBot="1">
      <c r="B7" s="5" t="s">
        <v>13</v>
      </c>
      <c r="C7" s="13" t="s">
        <v>36</v>
      </c>
      <c r="D7" s="4"/>
      <c r="E7" s="82" t="s">
        <v>14</v>
      </c>
      <c r="F7" s="83"/>
      <c r="G7" s="84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5" t="s">
        <v>15</v>
      </c>
      <c r="C9" s="13" t="s">
        <v>16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17</v>
      </c>
      <c r="C11" s="13" t="s">
        <v>18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19</v>
      </c>
      <c r="D13" s="4"/>
      <c r="E13" s="17" t="s">
        <v>20</v>
      </c>
      <c r="F13" s="19">
        <f>SUBTOTAL(101,'Bimed d.o.o.  - specifikacija'!M8:M21)</f>
        <v>1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21</v>
      </c>
      <c r="C15" s="6" t="s">
        <v>22</v>
      </c>
      <c r="D15" s="4"/>
      <c r="E15" s="17" t="s">
        <v>23</v>
      </c>
      <c r="F15" s="13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48">
      <c r="B17" s="5" t="s">
        <v>24</v>
      </c>
      <c r="C17" s="1" t="s">
        <v>65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25</v>
      </c>
      <c r="C19" s="6" t="s">
        <v>26</v>
      </c>
    </row>
    <row r="20" spans="2:3" ht="14.25">
      <c r="B20" s="10"/>
      <c r="C20" s="11"/>
    </row>
    <row r="21" spans="2:3" ht="15">
      <c r="B21" s="5" t="s">
        <v>27</v>
      </c>
      <c r="C21" s="1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2017-09-13T09:56:48Z</cp:lastPrinted>
  <dcterms:created xsi:type="dcterms:W3CDTF">2014-01-17T13:07:43Z</dcterms:created>
  <dcterms:modified xsi:type="dcterms:W3CDTF">2017-09-13T12:46:35Z</dcterms:modified>
  <cp:category/>
  <cp:version/>
  <cp:contentType/>
  <cp:contentStatus/>
</cp:coreProperties>
</file>