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pecifikacija" sheetId="1" r:id="rId1"/>
    <sheet name="KVI" sheetId="2" r:id="rId2"/>
  </sheets>
  <definedNames>
    <definedName name="_xlnm.Print_Area" localSheetId="0">'specifikacija'!$A$1:$L$32</definedName>
  </definedNames>
  <calcPr fullCalcOnLoad="1"/>
</workbook>
</file>

<file path=xl/sharedStrings.xml><?xml version="1.0" encoding="utf-8"?>
<sst xmlns="http://schemas.openxmlformats.org/spreadsheetml/2006/main" count="132" uniqueCount="87">
  <si>
    <t>Партија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</si>
  <si>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</si>
  <si>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</si>
  <si>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</si>
  <si>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</si>
  <si>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</si>
  <si>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</si>
  <si>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</si>
  <si>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</si>
  <si>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</si>
  <si>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</si>
  <si>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</si>
  <si>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</si>
  <si>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</si>
  <si>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Обликована по партијама, централизована</t>
  </si>
  <si>
    <t>Врста поступка</t>
  </si>
  <si>
    <t>Отворени</t>
  </si>
  <si>
    <t>Врста предмета</t>
  </si>
  <si>
    <t>Добра</t>
  </si>
  <si>
    <t>Делатност</t>
  </si>
  <si>
    <t>Класичан сектор</t>
  </si>
  <si>
    <t>Опис предмета</t>
  </si>
  <si>
    <t>Шифра из ОРН</t>
  </si>
  <si>
    <t>Број понуда</t>
  </si>
  <si>
    <t>Критеријум</t>
  </si>
  <si>
    <t>Најнижа понуђена цена</t>
  </si>
  <si>
    <t>Предмет набавке</t>
  </si>
  <si>
    <t>Шифра предметног добра</t>
  </si>
  <si>
    <t>Заштићени назив понуђеног добра и каталошки број</t>
  </si>
  <si>
    <t>ПРИЛОГ 1 УГОВОРА - СПЕЦИФИКАЦИЈА  МАТЕРИЈАЛА СА ЦЕНАМА</t>
  </si>
  <si>
    <t>404-1-110/17-9</t>
  </si>
  <si>
    <t>Пејсмејкери, електрода и имплантабилни дефибрилатори са пратећим специфичним потрошним материјалом, који је неопходан за његову имплантацију</t>
  </si>
  <si>
    <t>ставка 1</t>
  </si>
  <si>
    <t>ставка 2</t>
  </si>
  <si>
    <t>Elektroda bipolarna, konekcije IS-1 pasivne ili aktivne fiksacije prava ili "J"-krivina</t>
  </si>
  <si>
    <t>HV elektroda aktivne ili pasivne fiksacije ''single-coil'' ili ''dual-coil'', konekcije DF-4 i DF-1</t>
  </si>
  <si>
    <t>комад</t>
  </si>
  <si>
    <t>GOSPER D.O.O.</t>
  </si>
  <si>
    <t>ставка 3</t>
  </si>
  <si>
    <t>ставка 4</t>
  </si>
  <si>
    <t>УКУПНО ЗА ПАРТИЈУ 3</t>
  </si>
  <si>
    <t>УКУПНО ЗА ПАРТИЈУ 5</t>
  </si>
  <si>
    <t>УКУПНО ЗА ПАРТИЈУ 21</t>
  </si>
  <si>
    <t>Jednokomorski pejsmejkeri sa komorskom stimulacijom i pretkomorskom senzing funkcijom (»Single pass« - VDDR) sa frekventnom adaptacijom  + 1 odgovarajuća elektroda (»single pass«)</t>
  </si>
  <si>
    <t>Jednokomorski pejsmejkeri sa komorskom stimulacijom i pretkomorskom senzing funkcijom (»Single pass« - VDDR) sa frekventnom adaptacijom</t>
  </si>
  <si>
    <t>Elektroda »single pass«</t>
  </si>
  <si>
    <t>Endurity DR PM2162</t>
  </si>
  <si>
    <t>AV Plus DX 1366, 1368</t>
  </si>
  <si>
    <t>St.Jude Medical</t>
  </si>
  <si>
    <t>Resinhronizacioni pejsmejker sa defibrilacionom funkcijom (CRT-D)</t>
  </si>
  <si>
    <t>Elektroda za koronarni sinus unipolarna, bipolarna ili kvadripolarna (različitih oblika vrha)</t>
  </si>
  <si>
    <t>Quadra Assura CD3367-40C, CD3367-40QC, Unify Assura CD3361-40C, CD3361-40QC</t>
  </si>
  <si>
    <t>Tendril STS 2088TC, Isoflex Optim 1944, 1948</t>
  </si>
  <si>
    <t>УКУПНО ЗА ПАРТИЈУ 22</t>
  </si>
  <si>
    <t>Elektroda za koronarni sinus bipolarna</t>
  </si>
  <si>
    <t>Elektroda za koronarni sinus kvadripolarna</t>
  </si>
  <si>
    <t>Jednokomorski implantabilni kardioverter defibrilator (ICD-VR) sa zaštitom od magnetne  rezonance + 1 HV elektroda aktivne ili pasivne fiksacije ''single coil'' ili ''dual coil'' sa zaštitom od magnetne  rezonance, konekcije DF-4 i DF-1</t>
  </si>
  <si>
    <t>Implantabilni kardioverter defibrilator (ICD-DR) sa zaštitom od magnetne rezonance + 1  Elektroda bipolarna, konekcije IS-1 pasivne ili aktivne fiksacije, prava ili "J"-krivina sa zaštitom od magnetne  rezonance + 1 HV elektroda aktivne ili pasivne fiksacije ''single coil'' ili ''dual coil'' sa zaštitom od magnetne rezonance, konekcije DF-4 i DF-1</t>
  </si>
  <si>
    <t>Jednokomorski pejsmejker sa frekventnom adaptacijom (VVIR) za decu telesne mase ispod 10kg</t>
  </si>
  <si>
    <t>QuickFlex μ 1258T</t>
  </si>
  <si>
    <t>Quartet 145XQ</t>
  </si>
  <si>
    <t>Ellipse VR CD1377-36C, CD1377-36 QC</t>
  </si>
  <si>
    <t>Durata 712X, 712XQ 717X, 717XQ</t>
  </si>
  <si>
    <t>Ellipse DR CD2377-36QC, CD2377-36C</t>
  </si>
  <si>
    <t>Tendril STS 2088TC, Isoflex Optim 1944,1948</t>
  </si>
  <si>
    <t>Assurity MRI SR PM1272</t>
  </si>
  <si>
    <t>PM170002</t>
  </si>
  <si>
    <t>PM170025</t>
  </si>
  <si>
    <t>PM170026</t>
  </si>
  <si>
    <t>PM170027</t>
  </si>
  <si>
    <t>PM170006</t>
  </si>
  <si>
    <t>PM170023</t>
  </si>
  <si>
    <t>PM170028</t>
  </si>
  <si>
    <t>PM170013</t>
  </si>
  <si>
    <t>PM170014</t>
  </si>
  <si>
    <t>PM170016</t>
  </si>
  <si>
    <t>Jednokomorski implantabilni kardioverter defibrilator (ICD-VR) sa zaštitom od magnetne  rezonance</t>
  </si>
  <si>
    <t>HV elektroda aktivne ili pasivne fiksacije ''single coil'' ili ''dual coil'' sa zaštitom od magnetne  rezonance, konekcije DF-4 i DF-1</t>
  </si>
  <si>
    <t>Implantabilni kardioverter defibrilator (ICD-DR) sa zaštitom od magnetne rezonance</t>
  </si>
  <si>
    <t>Elektroda bipolarna, konekcije IS-1 pasivne ili aktivne fiksacije prava ili "J"-krivina sa zaštitom od magnetne  rezonance</t>
  </si>
  <si>
    <t xml:space="preserve">Resinhronizacioni pejsmejker sa defibrilacionom funkcijom (CRT-D) + 1 Elektroda bipolarna, konekcije IS-1 pasivne ili aktivne fiksacije, prava ili "J"- krivina + 1 Elektroda za koronarni sinus unipolarna, bipolarna ili kvadripolarna (različitih oblika vrha) + 1 HV elektroda aktivne ili pasivne fiksacije ''single-coil'' ili ''dual-coil'', konekcije DF-4 i DF-1 </t>
  </si>
  <si>
    <t>Друга добра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</si>
  <si>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</si>
  <si>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</si>
  <si>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</si>
  <si>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</si>
  <si>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ИЗНОС ПДВ-А ОД 10%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</si>
</sst>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 style="double"/>
      <top style="double"/>
      <bottom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vertical="center" wrapText="1"/>
    </xf>
    <xf numFmtId="4" fontId="46" fillId="0" borderId="12" xfId="0" applyNumberFormat="1" applyFont="1" applyFill="1" applyBorder="1" applyAlignment="1">
      <alignment vertical="center" wrapText="1"/>
    </xf>
    <xf numFmtId="4" fontId="46" fillId="0" borderId="13" xfId="0" applyNumberFormat="1" applyFont="1" applyFill="1" applyBorder="1" applyAlignment="1">
      <alignment vertical="center" wrapText="1"/>
    </xf>
    <xf numFmtId="3" fontId="46" fillId="0" borderId="14" xfId="0" applyNumberFormat="1" applyFont="1" applyFill="1" applyBorder="1" applyAlignment="1">
      <alignment vertical="center" wrapText="1"/>
    </xf>
    <xf numFmtId="3" fontId="46" fillId="0" borderId="15" xfId="0" applyNumberFormat="1" applyFont="1" applyFill="1" applyBorder="1" applyAlignment="1">
      <alignment vertical="center" wrapText="1"/>
    </xf>
    <xf numFmtId="3" fontId="46" fillId="0" borderId="16" xfId="0" applyNumberFormat="1" applyFont="1" applyFill="1" applyBorder="1" applyAlignment="1">
      <alignment vertical="center" wrapText="1"/>
    </xf>
    <xf numFmtId="3" fontId="47" fillId="0" borderId="10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45" fillId="34" borderId="17" xfId="0" applyFont="1" applyFill="1" applyBorder="1" applyAlignment="1">
      <alignment horizontal="center" vertical="center" wrapText="1"/>
    </xf>
    <xf numFmtId="0" fontId="45" fillId="34" borderId="18" xfId="0" applyFont="1" applyFill="1" applyBorder="1" applyAlignment="1">
      <alignment horizontal="center" vertical="center" wrapText="1"/>
    </xf>
    <xf numFmtId="0" fontId="7" fillId="34" borderId="18" xfId="57" applyNumberFormat="1" applyFont="1" applyFill="1" applyBorder="1" applyAlignment="1">
      <alignment horizontal="center" vertical="center" wrapText="1"/>
      <protection/>
    </xf>
    <xf numFmtId="0" fontId="45" fillId="35" borderId="18" xfId="0" applyFont="1" applyFill="1" applyBorder="1" applyAlignment="1">
      <alignment horizontal="center" vertical="center" wrapText="1"/>
    </xf>
    <xf numFmtId="4" fontId="45" fillId="35" borderId="18" xfId="0" applyNumberFormat="1" applyFont="1" applyFill="1" applyBorder="1" applyAlignment="1">
      <alignment horizontal="center" vertical="center" wrapText="1"/>
    </xf>
    <xf numFmtId="4" fontId="45" fillId="34" borderId="19" xfId="0" applyNumberFormat="1" applyFont="1" applyFill="1" applyBorder="1" applyAlignment="1">
      <alignment horizontal="center" vertical="center" wrapText="1"/>
    </xf>
    <xf numFmtId="4" fontId="45" fillId="35" borderId="20" xfId="0" applyNumberFormat="1" applyFont="1" applyFill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3" fontId="45" fillId="0" borderId="10" xfId="0" applyNumberFormat="1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4" fontId="6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>
      <alignment vertical="center" wrapText="1"/>
    </xf>
    <xf numFmtId="4" fontId="6" fillId="0" borderId="10" xfId="55" applyNumberFormat="1" applyFont="1" applyFill="1" applyBorder="1" applyAlignment="1">
      <alignment vertical="center" wrapText="1"/>
      <protection/>
    </xf>
    <xf numFmtId="4" fontId="6" fillId="0" borderId="10" xfId="0" applyNumberFormat="1" applyFont="1" applyBorder="1" applyAlignment="1" applyProtection="1">
      <alignment horizontal="center" vertical="center" wrapText="1"/>
      <protection locked="0"/>
    </xf>
    <xf numFmtId="0" fontId="38" fillId="0" borderId="0" xfId="0" applyFont="1" applyAlignment="1">
      <alignment vertical="center"/>
    </xf>
    <xf numFmtId="0" fontId="38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3" fontId="45" fillId="0" borderId="10" xfId="0" applyNumberFormat="1" applyFont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 horizontal="center" vertical="center" wrapText="1"/>
    </xf>
    <xf numFmtId="4" fontId="45" fillId="33" borderId="23" xfId="0" applyNumberFormat="1" applyFont="1" applyFill="1" applyBorder="1" applyAlignment="1">
      <alignment horizontal="center" vertical="center" wrapText="1"/>
    </xf>
    <xf numFmtId="4" fontId="45" fillId="0" borderId="24" xfId="0" applyNumberFormat="1" applyFont="1" applyBorder="1" applyAlignment="1">
      <alignment horizontal="right" vertical="center" wrapText="1"/>
    </xf>
    <xf numFmtId="4" fontId="45" fillId="33" borderId="24" xfId="0" applyNumberFormat="1" applyFont="1" applyFill="1" applyBorder="1" applyAlignment="1">
      <alignment horizontal="right" vertical="center" wrapText="1"/>
    </xf>
    <xf numFmtId="4" fontId="45" fillId="33" borderId="25" xfId="0" applyNumberFormat="1" applyFont="1" applyFill="1" applyBorder="1" applyAlignment="1">
      <alignment horizontal="right" vertical="center" wrapText="1"/>
    </xf>
    <xf numFmtId="0" fontId="3" fillId="33" borderId="10" xfId="56" applyFont="1" applyFill="1" applyBorder="1" applyAlignment="1">
      <alignment horizontal="center" vertical="center" wrapText="1"/>
      <protection/>
    </xf>
    <xf numFmtId="0" fontId="45" fillId="0" borderId="10" xfId="56" applyFont="1" applyBorder="1" applyAlignment="1">
      <alignment horizontal="center" vertical="center" wrapText="1"/>
      <protection/>
    </xf>
    <xf numFmtId="0" fontId="4" fillId="33" borderId="11" xfId="56" applyFont="1" applyFill="1" applyBorder="1" applyAlignment="1">
      <alignment horizontal="center" vertical="center" wrapText="1"/>
      <protection/>
    </xf>
    <xf numFmtId="0" fontId="4" fillId="33" borderId="15" xfId="56" applyFont="1" applyFill="1" applyBorder="1" applyAlignment="1">
      <alignment horizontal="center" vertical="center" wrapText="1"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0" fontId="45" fillId="33" borderId="26" xfId="0" applyFont="1" applyFill="1" applyBorder="1" applyAlignment="1">
      <alignment horizontal="right" vertical="center" wrapText="1"/>
    </xf>
    <xf numFmtId="0" fontId="45" fillId="33" borderId="23" xfId="0" applyFont="1" applyFill="1" applyBorder="1" applyAlignment="1">
      <alignment horizontal="right" vertical="center" wrapText="1"/>
    </xf>
    <xf numFmtId="0" fontId="45" fillId="33" borderId="22" xfId="0" applyFont="1" applyFill="1" applyBorder="1" applyAlignment="1">
      <alignment horizontal="right" vertical="center" wrapText="1"/>
    </xf>
    <xf numFmtId="0" fontId="45" fillId="33" borderId="10" xfId="0" applyFont="1" applyFill="1" applyBorder="1" applyAlignment="1">
      <alignment horizontal="right" vertical="center" wrapText="1"/>
    </xf>
    <xf numFmtId="4" fontId="6" fillId="0" borderId="10" xfId="55" applyNumberFormat="1" applyFont="1" applyFill="1" applyBorder="1" applyAlignment="1">
      <alignment horizontal="center" vertical="center" wrapText="1"/>
      <protection/>
    </xf>
    <xf numFmtId="4" fontId="45" fillId="0" borderId="10" xfId="0" applyNumberFormat="1" applyFont="1" applyBorder="1" applyAlignment="1">
      <alignment horizontal="left" vertical="center" wrapText="1"/>
    </xf>
    <xf numFmtId="4" fontId="45" fillId="0" borderId="24" xfId="0" applyNumberFormat="1" applyFont="1" applyBorder="1" applyAlignment="1">
      <alignment horizontal="right" vertical="center" wrapText="1"/>
    </xf>
    <xf numFmtId="3" fontId="45" fillId="0" borderId="10" xfId="0" applyNumberFormat="1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vertical="center" wrapText="1"/>
    </xf>
    <xf numFmtId="4" fontId="6" fillId="0" borderId="10" xfId="55" applyNumberFormat="1" applyFont="1" applyFill="1" applyBorder="1" applyAlignment="1">
      <alignment vertical="center" wrapText="1"/>
      <protection/>
    </xf>
    <xf numFmtId="0" fontId="45" fillId="0" borderId="27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right" vertical="center" wrapText="1"/>
    </xf>
    <xf numFmtId="4" fontId="45" fillId="0" borderId="30" xfId="0" applyNumberFormat="1" applyFont="1" applyBorder="1" applyAlignment="1">
      <alignment horizontal="center" vertical="center" wrapText="1"/>
    </xf>
    <xf numFmtId="4" fontId="45" fillId="0" borderId="31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45" fillId="34" borderId="18" xfId="0" applyFont="1" applyFill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24" xfId="0" applyFont="1" applyBorder="1" applyAlignment="1">
      <alignment vertical="center" wrapText="1"/>
    </xf>
    <xf numFmtId="4" fontId="46" fillId="36" borderId="14" xfId="56" applyNumberFormat="1" applyFont="1" applyFill="1" applyBorder="1" applyAlignment="1">
      <alignment horizontal="center" vertical="center" wrapText="1"/>
      <protection/>
    </xf>
    <xf numFmtId="4" fontId="46" fillId="36" borderId="12" xfId="56" applyNumberFormat="1" applyFont="1" applyFill="1" applyBorder="1" applyAlignment="1">
      <alignment horizontal="center" vertical="center" wrapText="1"/>
      <protection/>
    </xf>
    <xf numFmtId="4" fontId="46" fillId="36" borderId="16" xfId="56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 4" xfId="56"/>
    <cellStyle name="Normal_Priznto djutur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2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2" width="9.140625" style="16" customWidth="1"/>
    <col min="3" max="3" width="20.28125" style="16" customWidth="1"/>
    <col min="4" max="4" width="12.140625" style="16" customWidth="1"/>
    <col min="5" max="5" width="20.00390625" style="16" customWidth="1"/>
    <col min="6" max="6" width="11.57421875" style="16" customWidth="1"/>
    <col min="7" max="7" width="10.00390625" style="16" customWidth="1"/>
    <col min="8" max="8" width="11.140625" style="16" customWidth="1"/>
    <col min="9" max="9" width="11.00390625" style="16" hidden="1" customWidth="1"/>
    <col min="10" max="10" width="10.8515625" style="16" customWidth="1"/>
    <col min="11" max="11" width="13.421875" style="16" hidden="1" customWidth="1"/>
    <col min="12" max="12" width="16.28125" style="16" customWidth="1"/>
    <col min="13" max="13" width="17.57421875" style="16" hidden="1" customWidth="1"/>
    <col min="14" max="16384" width="9.140625" style="16" customWidth="1"/>
  </cols>
  <sheetData>
    <row r="2" spans="1:13" ht="12.75">
      <c r="A2" s="67" t="s">
        <v>29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2.75">
      <c r="A3" s="67" t="s">
        <v>37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5" ht="13.5" thickBot="1"/>
    <row r="6" spans="1:13" ht="57" customHeight="1" thickTop="1">
      <c r="A6" s="18" t="s">
        <v>0</v>
      </c>
      <c r="B6" s="68" t="s">
        <v>26</v>
      </c>
      <c r="C6" s="68"/>
      <c r="D6" s="19" t="s">
        <v>27</v>
      </c>
      <c r="E6" s="19" t="s">
        <v>28</v>
      </c>
      <c r="F6" s="19" t="s">
        <v>1</v>
      </c>
      <c r="G6" s="20" t="s">
        <v>2</v>
      </c>
      <c r="H6" s="19" t="s">
        <v>3</v>
      </c>
      <c r="I6" s="21" t="s">
        <v>4</v>
      </c>
      <c r="J6" s="19" t="s">
        <v>5</v>
      </c>
      <c r="K6" s="22" t="s">
        <v>6</v>
      </c>
      <c r="L6" s="23" t="s">
        <v>7</v>
      </c>
      <c r="M6" s="24" t="s">
        <v>8</v>
      </c>
    </row>
    <row r="7" spans="1:13" ht="27.75" customHeight="1">
      <c r="A7" s="69">
        <v>3</v>
      </c>
      <c r="B7" s="70" t="s">
        <v>43</v>
      </c>
      <c r="C7" s="70"/>
      <c r="D7" s="70"/>
      <c r="E7" s="70"/>
      <c r="F7" s="70"/>
      <c r="G7" s="70"/>
      <c r="H7" s="70"/>
      <c r="I7" s="70"/>
      <c r="J7" s="70"/>
      <c r="K7" s="70"/>
      <c r="L7" s="71"/>
      <c r="M7" s="61">
        <v>2</v>
      </c>
    </row>
    <row r="8" spans="1:13" ht="84">
      <c r="A8" s="69"/>
      <c r="B8" s="33" t="s">
        <v>32</v>
      </c>
      <c r="C8" s="27" t="s">
        <v>44</v>
      </c>
      <c r="D8" s="6" t="s">
        <v>66</v>
      </c>
      <c r="E8" s="31" t="s">
        <v>46</v>
      </c>
      <c r="F8" s="31" t="s">
        <v>48</v>
      </c>
      <c r="G8" s="6" t="s">
        <v>36</v>
      </c>
      <c r="H8" s="29"/>
      <c r="I8" s="26">
        <v>73000</v>
      </c>
      <c r="J8" s="34">
        <v>62990</v>
      </c>
      <c r="K8" s="26">
        <f>H8*I8</f>
        <v>0</v>
      </c>
      <c r="L8" s="41">
        <f>H8*J8</f>
        <v>0</v>
      </c>
      <c r="M8" s="62"/>
    </row>
    <row r="9" spans="1:13" ht="33.75" customHeight="1">
      <c r="A9" s="69"/>
      <c r="B9" s="33" t="s">
        <v>33</v>
      </c>
      <c r="C9" s="27" t="s">
        <v>45</v>
      </c>
      <c r="D9" s="6" t="s">
        <v>67</v>
      </c>
      <c r="E9" s="31" t="s">
        <v>47</v>
      </c>
      <c r="F9" s="31" t="s">
        <v>48</v>
      </c>
      <c r="G9" s="6" t="s">
        <v>36</v>
      </c>
      <c r="H9" s="38"/>
      <c r="I9" s="26">
        <v>36980</v>
      </c>
      <c r="J9" s="34">
        <v>47000</v>
      </c>
      <c r="K9" s="26">
        <f>H9*I9</f>
        <v>0</v>
      </c>
      <c r="L9" s="41">
        <f>H9*J9</f>
        <v>0</v>
      </c>
      <c r="M9" s="62"/>
    </row>
    <row r="10" spans="1:13" ht="18" customHeight="1">
      <c r="A10" s="69"/>
      <c r="B10" s="64" t="s">
        <v>40</v>
      </c>
      <c r="C10" s="64"/>
      <c r="D10" s="64"/>
      <c r="E10" s="64"/>
      <c r="F10" s="64"/>
      <c r="G10" s="64"/>
      <c r="H10" s="64"/>
      <c r="I10" s="64"/>
      <c r="J10" s="64"/>
      <c r="K10" s="26">
        <f>K8+K9</f>
        <v>0</v>
      </c>
      <c r="L10" s="41">
        <f>L8+L9</f>
        <v>0</v>
      </c>
      <c r="M10" s="63"/>
    </row>
    <row r="11" spans="1:13" ht="31.5" customHeight="1">
      <c r="A11" s="69">
        <v>5</v>
      </c>
      <c r="B11" s="70" t="s">
        <v>80</v>
      </c>
      <c r="C11" s="70"/>
      <c r="D11" s="70"/>
      <c r="E11" s="70"/>
      <c r="F11" s="70"/>
      <c r="G11" s="70"/>
      <c r="H11" s="70"/>
      <c r="I11" s="70"/>
      <c r="J11" s="70"/>
      <c r="K11" s="70"/>
      <c r="L11" s="71"/>
      <c r="M11" s="61">
        <v>3</v>
      </c>
    </row>
    <row r="12" spans="1:13" ht="48">
      <c r="A12" s="69"/>
      <c r="B12" s="33" t="s">
        <v>32</v>
      </c>
      <c r="C12" s="27" t="s">
        <v>49</v>
      </c>
      <c r="D12" s="6" t="s">
        <v>70</v>
      </c>
      <c r="E12" s="6" t="s">
        <v>51</v>
      </c>
      <c r="F12" s="6" t="s">
        <v>48</v>
      </c>
      <c r="G12" s="6" t="s">
        <v>36</v>
      </c>
      <c r="H12" s="38"/>
      <c r="I12" s="26">
        <v>550300</v>
      </c>
      <c r="J12" s="26">
        <v>549900</v>
      </c>
      <c r="K12" s="26">
        <f>H12*I12</f>
        <v>0</v>
      </c>
      <c r="L12" s="41">
        <f>H12*J12</f>
        <v>0</v>
      </c>
      <c r="M12" s="62"/>
    </row>
    <row r="13" spans="1:13" ht="48">
      <c r="A13" s="69"/>
      <c r="B13" s="33" t="s">
        <v>33</v>
      </c>
      <c r="C13" s="27" t="s">
        <v>34</v>
      </c>
      <c r="D13" s="6" t="s">
        <v>71</v>
      </c>
      <c r="E13" s="6" t="s">
        <v>52</v>
      </c>
      <c r="F13" s="6" t="s">
        <v>48</v>
      </c>
      <c r="G13" s="6" t="s">
        <v>36</v>
      </c>
      <c r="H13" s="38"/>
      <c r="I13" s="26">
        <v>16100</v>
      </c>
      <c r="J13" s="26">
        <v>16100</v>
      </c>
      <c r="K13" s="26">
        <f>H13*I13</f>
        <v>0</v>
      </c>
      <c r="L13" s="41">
        <f>H13*J13</f>
        <v>0</v>
      </c>
      <c r="M13" s="62"/>
    </row>
    <row r="14" spans="1:13" s="17" customFormat="1" ht="39.75" customHeight="1">
      <c r="A14" s="69"/>
      <c r="B14" s="53" t="s">
        <v>38</v>
      </c>
      <c r="C14" s="54" t="s">
        <v>50</v>
      </c>
      <c r="D14" s="6" t="s">
        <v>68</v>
      </c>
      <c r="E14" s="6" t="s">
        <v>59</v>
      </c>
      <c r="F14" s="58" t="s">
        <v>48</v>
      </c>
      <c r="G14" s="58" t="s">
        <v>36</v>
      </c>
      <c r="H14" s="56"/>
      <c r="I14" s="65">
        <v>35700</v>
      </c>
      <c r="J14" s="57">
        <v>35700</v>
      </c>
      <c r="K14" s="65">
        <f>H14*I14</f>
        <v>0</v>
      </c>
      <c r="L14" s="55">
        <f>H14*J14</f>
        <v>0</v>
      </c>
      <c r="M14" s="62"/>
    </row>
    <row r="15" spans="1:13" s="28" customFormat="1" ht="32.25" customHeight="1">
      <c r="A15" s="69"/>
      <c r="B15" s="53"/>
      <c r="C15" s="54"/>
      <c r="D15" s="6" t="s">
        <v>69</v>
      </c>
      <c r="E15" s="6" t="s">
        <v>60</v>
      </c>
      <c r="F15" s="58"/>
      <c r="G15" s="58"/>
      <c r="H15" s="56"/>
      <c r="I15" s="66"/>
      <c r="J15" s="57"/>
      <c r="K15" s="66"/>
      <c r="L15" s="55"/>
      <c r="M15" s="62"/>
    </row>
    <row r="16" spans="1:13" s="17" customFormat="1" ht="48">
      <c r="A16" s="69"/>
      <c r="B16" s="33" t="s">
        <v>39</v>
      </c>
      <c r="C16" s="27" t="s">
        <v>35</v>
      </c>
      <c r="D16" s="6" t="s">
        <v>72</v>
      </c>
      <c r="E16" s="6" t="s">
        <v>62</v>
      </c>
      <c r="F16" s="6" t="s">
        <v>48</v>
      </c>
      <c r="G16" s="6" t="s">
        <v>36</v>
      </c>
      <c r="H16" s="38"/>
      <c r="I16" s="26">
        <v>95500</v>
      </c>
      <c r="J16" s="26">
        <v>95500</v>
      </c>
      <c r="K16" s="26">
        <f>H16*I16</f>
        <v>0</v>
      </c>
      <c r="L16" s="41">
        <f>H16*J16</f>
        <v>0</v>
      </c>
      <c r="M16" s="62"/>
    </row>
    <row r="17" spans="1:13" ht="18" customHeight="1">
      <c r="A17" s="69"/>
      <c r="B17" s="64" t="s">
        <v>41</v>
      </c>
      <c r="C17" s="64"/>
      <c r="D17" s="64"/>
      <c r="E17" s="64"/>
      <c r="F17" s="64"/>
      <c r="G17" s="64"/>
      <c r="H17" s="64"/>
      <c r="I17" s="64"/>
      <c r="J17" s="64"/>
      <c r="K17" s="26">
        <f>K12+K13+K14+K16</f>
        <v>0</v>
      </c>
      <c r="L17" s="41">
        <f>L12+L13+L14+L16</f>
        <v>0</v>
      </c>
      <c r="M17" s="63"/>
    </row>
    <row r="18" spans="1:13" ht="30.75" customHeight="1">
      <c r="A18" s="30">
        <v>10</v>
      </c>
      <c r="B18" s="60" t="s">
        <v>54</v>
      </c>
      <c r="C18" s="60"/>
      <c r="D18" s="6" t="s">
        <v>68</v>
      </c>
      <c r="E18" s="6" t="s">
        <v>59</v>
      </c>
      <c r="F18" s="6" t="s">
        <v>48</v>
      </c>
      <c r="G18" s="6" t="s">
        <v>36</v>
      </c>
      <c r="H18" s="38"/>
      <c r="I18" s="26">
        <v>49500</v>
      </c>
      <c r="J18" s="26">
        <v>35700</v>
      </c>
      <c r="K18" s="26">
        <f>H18*I18</f>
        <v>0</v>
      </c>
      <c r="L18" s="41">
        <f>H18*J18</f>
        <v>0</v>
      </c>
      <c r="M18" s="25">
        <v>2</v>
      </c>
    </row>
    <row r="19" spans="1:13" s="17" customFormat="1" ht="30.75" customHeight="1">
      <c r="A19" s="30">
        <v>11</v>
      </c>
      <c r="B19" s="60" t="s">
        <v>55</v>
      </c>
      <c r="C19" s="60"/>
      <c r="D19" s="6" t="s">
        <v>69</v>
      </c>
      <c r="E19" s="6" t="s">
        <v>60</v>
      </c>
      <c r="F19" s="6" t="s">
        <v>48</v>
      </c>
      <c r="G19" s="6" t="s">
        <v>36</v>
      </c>
      <c r="H19" s="38"/>
      <c r="I19" s="26">
        <v>49500</v>
      </c>
      <c r="J19" s="26">
        <v>35700</v>
      </c>
      <c r="K19" s="26">
        <f>H19*I19</f>
        <v>0</v>
      </c>
      <c r="L19" s="41">
        <f>H19*J19</f>
        <v>0</v>
      </c>
      <c r="M19" s="25">
        <v>2</v>
      </c>
    </row>
    <row r="20" spans="1:13" ht="26.25" customHeight="1">
      <c r="A20" s="69">
        <v>21</v>
      </c>
      <c r="B20" s="70" t="s">
        <v>56</v>
      </c>
      <c r="C20" s="70"/>
      <c r="D20" s="70"/>
      <c r="E20" s="70"/>
      <c r="F20" s="70"/>
      <c r="G20" s="70"/>
      <c r="H20" s="70"/>
      <c r="I20" s="70"/>
      <c r="J20" s="70"/>
      <c r="K20" s="70"/>
      <c r="L20" s="71"/>
      <c r="M20" s="61">
        <v>2</v>
      </c>
    </row>
    <row r="21" spans="1:13" ht="60">
      <c r="A21" s="69"/>
      <c r="B21" s="33" t="s">
        <v>32</v>
      </c>
      <c r="C21" s="27" t="s">
        <v>76</v>
      </c>
      <c r="D21" s="6" t="s">
        <v>73</v>
      </c>
      <c r="E21" s="6" t="s">
        <v>61</v>
      </c>
      <c r="F21" s="6" t="s">
        <v>48</v>
      </c>
      <c r="G21" s="6" t="s">
        <v>36</v>
      </c>
      <c r="H21" s="29"/>
      <c r="I21" s="26">
        <v>488720</v>
      </c>
      <c r="J21" s="26">
        <v>488720</v>
      </c>
      <c r="K21" s="26">
        <f>H21*I21</f>
        <v>0</v>
      </c>
      <c r="L21" s="41">
        <f>H21*J21</f>
        <v>0</v>
      </c>
      <c r="M21" s="62"/>
    </row>
    <row r="22" spans="1:13" ht="72">
      <c r="A22" s="69"/>
      <c r="B22" s="33" t="s">
        <v>33</v>
      </c>
      <c r="C22" s="27" t="s">
        <v>77</v>
      </c>
      <c r="D22" s="6" t="s">
        <v>72</v>
      </c>
      <c r="E22" s="6" t="s">
        <v>62</v>
      </c>
      <c r="F22" s="6" t="s">
        <v>48</v>
      </c>
      <c r="G22" s="6" t="s">
        <v>36</v>
      </c>
      <c r="H22" s="29"/>
      <c r="I22" s="26">
        <v>111100</v>
      </c>
      <c r="J22" s="26">
        <v>95500</v>
      </c>
      <c r="K22" s="26">
        <f>H22*I22</f>
        <v>0</v>
      </c>
      <c r="L22" s="41">
        <f>H22*J22</f>
        <v>0</v>
      </c>
      <c r="M22" s="62"/>
    </row>
    <row r="23" spans="1:13" ht="19.5" customHeight="1">
      <c r="A23" s="69"/>
      <c r="B23" s="64" t="s">
        <v>42</v>
      </c>
      <c r="C23" s="64"/>
      <c r="D23" s="64"/>
      <c r="E23" s="64"/>
      <c r="F23" s="64"/>
      <c r="G23" s="64"/>
      <c r="H23" s="64"/>
      <c r="I23" s="64"/>
      <c r="J23" s="64"/>
      <c r="K23" s="26">
        <f>K21+K22</f>
        <v>0</v>
      </c>
      <c r="L23" s="41">
        <f>L21+L22</f>
        <v>0</v>
      </c>
      <c r="M23" s="63"/>
    </row>
    <row r="24" spans="1:13" s="17" customFormat="1" ht="35.25" customHeight="1">
      <c r="A24" s="69">
        <v>22</v>
      </c>
      <c r="B24" s="70" t="s">
        <v>57</v>
      </c>
      <c r="C24" s="70"/>
      <c r="D24" s="70"/>
      <c r="E24" s="70"/>
      <c r="F24" s="70"/>
      <c r="G24" s="70"/>
      <c r="H24" s="70"/>
      <c r="I24" s="70"/>
      <c r="J24" s="70"/>
      <c r="K24" s="70"/>
      <c r="L24" s="71"/>
      <c r="M24" s="61">
        <v>2</v>
      </c>
    </row>
    <row r="25" spans="1:13" s="17" customFormat="1" ht="48">
      <c r="A25" s="69"/>
      <c r="B25" s="33" t="s">
        <v>32</v>
      </c>
      <c r="C25" s="27" t="s">
        <v>78</v>
      </c>
      <c r="D25" s="6" t="s">
        <v>74</v>
      </c>
      <c r="E25" s="32" t="s">
        <v>63</v>
      </c>
      <c r="F25" s="6" t="s">
        <v>48</v>
      </c>
      <c r="G25" s="6" t="s">
        <v>36</v>
      </c>
      <c r="H25" s="38"/>
      <c r="I25" s="26">
        <v>524180</v>
      </c>
      <c r="J25" s="26">
        <v>540000</v>
      </c>
      <c r="K25" s="26">
        <f>H25*I25</f>
        <v>0</v>
      </c>
      <c r="L25" s="41">
        <f>H25*J25</f>
        <v>0</v>
      </c>
      <c r="M25" s="62"/>
    </row>
    <row r="26" spans="1:13" s="17" customFormat="1" ht="60">
      <c r="A26" s="69"/>
      <c r="B26" s="33" t="s">
        <v>33</v>
      </c>
      <c r="C26" s="27" t="s">
        <v>79</v>
      </c>
      <c r="D26" s="6" t="s">
        <v>71</v>
      </c>
      <c r="E26" s="32" t="s">
        <v>64</v>
      </c>
      <c r="F26" s="6" t="s">
        <v>48</v>
      </c>
      <c r="G26" s="6" t="s">
        <v>36</v>
      </c>
      <c r="H26" s="38"/>
      <c r="I26" s="26">
        <v>16665</v>
      </c>
      <c r="J26" s="26">
        <v>16100</v>
      </c>
      <c r="K26" s="26">
        <f>H26*I26</f>
        <v>0</v>
      </c>
      <c r="L26" s="41">
        <f>H26*J26</f>
        <v>0</v>
      </c>
      <c r="M26" s="62"/>
    </row>
    <row r="27" spans="1:13" s="17" customFormat="1" ht="72">
      <c r="A27" s="69"/>
      <c r="B27" s="33" t="s">
        <v>38</v>
      </c>
      <c r="C27" s="27" t="s">
        <v>77</v>
      </c>
      <c r="D27" s="6" t="s">
        <v>72</v>
      </c>
      <c r="E27" s="32" t="s">
        <v>62</v>
      </c>
      <c r="F27" s="6" t="s">
        <v>48</v>
      </c>
      <c r="G27" s="6" t="s">
        <v>36</v>
      </c>
      <c r="H27" s="38"/>
      <c r="I27" s="26">
        <v>111100</v>
      </c>
      <c r="J27" s="26">
        <v>95500</v>
      </c>
      <c r="K27" s="26">
        <f>H27*I27</f>
        <v>0</v>
      </c>
      <c r="L27" s="41">
        <f>H27*J27</f>
        <v>0</v>
      </c>
      <c r="M27" s="62"/>
    </row>
    <row r="28" spans="1:13" s="17" customFormat="1" ht="19.5" customHeight="1">
      <c r="A28" s="69"/>
      <c r="B28" s="64" t="s">
        <v>53</v>
      </c>
      <c r="C28" s="64"/>
      <c r="D28" s="64"/>
      <c r="E28" s="64"/>
      <c r="F28" s="64"/>
      <c r="G28" s="64"/>
      <c r="H28" s="64"/>
      <c r="I28" s="64"/>
      <c r="J28" s="64"/>
      <c r="K28" s="26">
        <f>K25+K26+K27</f>
        <v>0</v>
      </c>
      <c r="L28" s="41">
        <f>L25+L26+L27</f>
        <v>0</v>
      </c>
      <c r="M28" s="63"/>
    </row>
    <row r="29" spans="1:13" ht="36" customHeight="1">
      <c r="A29" s="30">
        <v>25</v>
      </c>
      <c r="B29" s="59" t="s">
        <v>58</v>
      </c>
      <c r="C29" s="59"/>
      <c r="D29" s="6" t="s">
        <v>75</v>
      </c>
      <c r="E29" s="32" t="s">
        <v>65</v>
      </c>
      <c r="F29" s="6" t="s">
        <v>48</v>
      </c>
      <c r="G29" s="6" t="s">
        <v>36</v>
      </c>
      <c r="H29" s="38"/>
      <c r="I29" s="26">
        <v>189800</v>
      </c>
      <c r="J29" s="26">
        <v>189800</v>
      </c>
      <c r="K29" s="26">
        <f>H29*I29</f>
        <v>0</v>
      </c>
      <c r="L29" s="41">
        <f>H29*J29</f>
        <v>0</v>
      </c>
      <c r="M29" s="25">
        <v>2</v>
      </c>
    </row>
    <row r="30" spans="1:13" ht="12.75" customHeight="1">
      <c r="A30" s="51" t="s">
        <v>9</v>
      </c>
      <c r="B30" s="52"/>
      <c r="C30" s="52"/>
      <c r="D30" s="52"/>
      <c r="E30" s="52"/>
      <c r="F30" s="52"/>
      <c r="G30" s="52"/>
      <c r="H30" s="52"/>
      <c r="I30" s="52"/>
      <c r="J30" s="52"/>
      <c r="K30" s="39">
        <f>K10+K17+K18+K19+K23+K28+K29</f>
        <v>0</v>
      </c>
      <c r="L30" s="42">
        <f>L10+L17+L18+L19+L23+L28+L29</f>
        <v>0</v>
      </c>
      <c r="M30" s="25"/>
    </row>
    <row r="31" spans="1:13" ht="12.75" customHeight="1">
      <c r="A31" s="51" t="s">
        <v>86</v>
      </c>
      <c r="B31" s="52"/>
      <c r="C31" s="52"/>
      <c r="D31" s="52"/>
      <c r="E31" s="52"/>
      <c r="F31" s="52"/>
      <c r="G31" s="52"/>
      <c r="H31" s="52"/>
      <c r="I31" s="52"/>
      <c r="J31" s="52"/>
      <c r="K31" s="39">
        <f>K30*0.1</f>
        <v>0</v>
      </c>
      <c r="L31" s="42">
        <f>L30*0.1</f>
        <v>0</v>
      </c>
      <c r="M31" s="25"/>
    </row>
    <row r="32" spans="1:13" ht="13.5" customHeight="1" thickBot="1">
      <c r="A32" s="49" t="s">
        <v>10</v>
      </c>
      <c r="B32" s="50"/>
      <c r="C32" s="50"/>
      <c r="D32" s="50"/>
      <c r="E32" s="50"/>
      <c r="F32" s="50"/>
      <c r="G32" s="50"/>
      <c r="H32" s="50"/>
      <c r="I32" s="50"/>
      <c r="J32" s="50"/>
      <c r="K32" s="40">
        <f>K30+K31</f>
        <v>0</v>
      </c>
      <c r="L32" s="43">
        <f>L30+L31</f>
        <v>0</v>
      </c>
      <c r="M32" s="25"/>
    </row>
    <row r="33" ht="13.5" thickTop="1"/>
  </sheetData>
  <sheetProtection/>
  <mergeCells count="34">
    <mergeCell ref="A24:A28"/>
    <mergeCell ref="B24:L24"/>
    <mergeCell ref="M24:M28"/>
    <mergeCell ref="B28:J28"/>
    <mergeCell ref="B11:L11"/>
    <mergeCell ref="B20:L20"/>
    <mergeCell ref="B17:J17"/>
    <mergeCell ref="A2:M2"/>
    <mergeCell ref="A3:M3"/>
    <mergeCell ref="B6:C6"/>
    <mergeCell ref="A7:A10"/>
    <mergeCell ref="A11:A17"/>
    <mergeCell ref="A20:A23"/>
    <mergeCell ref="B7:L7"/>
    <mergeCell ref="B18:C18"/>
    <mergeCell ref="B23:J23"/>
    <mergeCell ref="B29:C29"/>
    <mergeCell ref="B19:C19"/>
    <mergeCell ref="M7:M10"/>
    <mergeCell ref="B10:J10"/>
    <mergeCell ref="M20:M23"/>
    <mergeCell ref="M11:M17"/>
    <mergeCell ref="K14:K15"/>
    <mergeCell ref="I14:I15"/>
    <mergeCell ref="A32:J32"/>
    <mergeCell ref="A31:J31"/>
    <mergeCell ref="A30:J30"/>
    <mergeCell ref="B14:B15"/>
    <mergeCell ref="C14:C15"/>
    <mergeCell ref="L14:L15"/>
    <mergeCell ref="H14:H15"/>
    <mergeCell ref="J14:J15"/>
    <mergeCell ref="G14:G15"/>
    <mergeCell ref="F14:F15"/>
  </mergeCells>
  <printOptions/>
  <pageMargins left="0.2" right="0.28" top="0.2" bottom="0.34" header="0.2" footer="0.3"/>
  <pageSetup orientation="landscape" scale="86" r:id="rId1"/>
  <rowBreaks count="1" manualBreakCount="1">
    <brk id="17" max="255" man="1"/>
  </rowBreaks>
  <colBreaks count="1" manualBreakCount="1">
    <brk id="12" max="65535" man="1"/>
  </colBreaks>
  <ignoredErrors>
    <ignoredError sqref="K17:L17 K28:L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G1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5.421875" style="1" customWidth="1"/>
    <col min="6" max="6" width="20.8515625" style="1" customWidth="1"/>
    <col min="7" max="7" width="23.57421875" style="1" customWidth="1"/>
    <col min="8" max="16384" width="9.140625" style="1" customWidth="1"/>
  </cols>
  <sheetData>
    <row r="2" spans="2:5" s="36" customFormat="1" ht="12.75">
      <c r="B2" s="35" t="s">
        <v>11</v>
      </c>
      <c r="C2" s="35"/>
      <c r="D2" s="35"/>
      <c r="E2" s="35" t="s">
        <v>37</v>
      </c>
    </row>
    <row r="4" ht="15" thickBot="1"/>
    <row r="5" spans="2:7" ht="24.75" thickBot="1">
      <c r="B5" s="2" t="s">
        <v>12</v>
      </c>
      <c r="C5" s="3" t="s">
        <v>30</v>
      </c>
      <c r="E5" s="46" t="s">
        <v>82</v>
      </c>
      <c r="F5" s="47" t="s">
        <v>83</v>
      </c>
      <c r="G5" s="48" t="s">
        <v>84</v>
      </c>
    </row>
    <row r="6" spans="2:7" ht="15" thickBot="1">
      <c r="B6" s="4"/>
      <c r="C6" s="5"/>
      <c r="E6" s="9">
        <f>specifikacija!K30</f>
        <v>0</v>
      </c>
      <c r="F6" s="10">
        <f>specifikacija!L30</f>
        <v>0</v>
      </c>
      <c r="G6" s="11">
        <f>specifikacija!L32</f>
        <v>0</v>
      </c>
    </row>
    <row r="7" spans="2:7" ht="24.75" thickBot="1">
      <c r="B7" s="2" t="s">
        <v>13</v>
      </c>
      <c r="C7" s="37" t="s">
        <v>14</v>
      </c>
      <c r="E7" s="72" t="s">
        <v>85</v>
      </c>
      <c r="F7" s="73"/>
      <c r="G7" s="74"/>
    </row>
    <row r="8" spans="2:7" ht="15" thickBot="1">
      <c r="B8" s="4"/>
      <c r="C8" s="5"/>
      <c r="E8" s="12">
        <f>E6/1000</f>
        <v>0</v>
      </c>
      <c r="F8" s="13">
        <f>F6/1000</f>
        <v>0</v>
      </c>
      <c r="G8" s="14">
        <f>G6/1000</f>
        <v>0</v>
      </c>
    </row>
    <row r="9" spans="2:7" ht="15">
      <c r="B9" s="2" t="s">
        <v>15</v>
      </c>
      <c r="C9" s="37" t="s">
        <v>16</v>
      </c>
      <c r="E9" s="5"/>
      <c r="F9" s="5"/>
      <c r="G9" s="4"/>
    </row>
    <row r="10" spans="2:7" ht="14.25">
      <c r="B10" s="4"/>
      <c r="C10" s="5"/>
      <c r="E10" s="5"/>
      <c r="F10" s="5"/>
      <c r="G10" s="4"/>
    </row>
    <row r="11" spans="2:7" ht="15">
      <c r="B11" s="2" t="s">
        <v>17</v>
      </c>
      <c r="C11" s="37" t="s">
        <v>18</v>
      </c>
      <c r="E11" s="5"/>
      <c r="F11" s="5"/>
      <c r="G11" s="4"/>
    </row>
    <row r="12" spans="2:7" ht="14.25">
      <c r="B12" s="4"/>
      <c r="C12" s="5"/>
      <c r="G12" s="4"/>
    </row>
    <row r="13" spans="2:7" ht="15.75">
      <c r="B13" s="44" t="s">
        <v>26</v>
      </c>
      <c r="C13" s="45" t="s">
        <v>81</v>
      </c>
      <c r="E13" s="7" t="s">
        <v>23</v>
      </c>
      <c r="F13" s="15">
        <f>SUBTOTAL(101,specifikacija!M7:M29)</f>
        <v>2.142857142857143</v>
      </c>
      <c r="G13" s="4"/>
    </row>
    <row r="14" spans="2:7" ht="14.25">
      <c r="B14" s="4"/>
      <c r="C14" s="5"/>
      <c r="E14" s="5"/>
      <c r="F14" s="5"/>
      <c r="G14" s="4"/>
    </row>
    <row r="15" spans="2:6" ht="15">
      <c r="B15" s="2" t="s">
        <v>19</v>
      </c>
      <c r="C15" s="3" t="s">
        <v>20</v>
      </c>
      <c r="E15" s="7" t="s">
        <v>24</v>
      </c>
      <c r="F15" s="6" t="s">
        <v>25</v>
      </c>
    </row>
    <row r="16" spans="2:3" ht="14.25">
      <c r="B16" s="4"/>
      <c r="C16" s="5"/>
    </row>
    <row r="17" spans="2:3" ht="76.5">
      <c r="B17" s="2" t="s">
        <v>21</v>
      </c>
      <c r="C17" s="3" t="s">
        <v>31</v>
      </c>
    </row>
    <row r="18" spans="2:3" ht="14.25">
      <c r="B18" s="4"/>
      <c r="C18" s="5"/>
    </row>
    <row r="19" spans="2:3" ht="15">
      <c r="B19" s="2" t="s">
        <v>22</v>
      </c>
      <c r="C19" s="8">
        <v>33600000</v>
      </c>
    </row>
  </sheetData>
  <sheetProtection/>
  <mergeCells count="1">
    <mergeCell ref="E7:G7"/>
  </mergeCells>
  <printOptions/>
  <pageMargins left="0.7" right="0.7" top="0.75" bottom="0.75" header="0.3" footer="0.3"/>
  <pageSetup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2017-10-24T07:20:46Z</dcterms:modified>
  <cp:category/>
  <cp:version/>
  <cp:contentType/>
  <cp:contentStatus/>
</cp:coreProperties>
</file>