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<sst xmlns="http://schemas.openxmlformats.org/spreadsheetml/2006/main" count="86" uniqueCount="80">
  <si>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</si>
  <si>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</si>
  <si>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</si>
  <si>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</si>
  <si>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</si>
  <si>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</si>
  <si>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</si>
  <si>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</si>
  <si>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</si>
  <si>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</si>
  <si>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</si>
  <si>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</si>
  <si>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</si>
  <si>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</si>
  <si>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FARMALOGIST D.O.O.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</si>
  <si>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</si>
  <si>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</si>
  <si>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</si>
  <si>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</si>
  <si>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</si>
  <si>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</si>
  <si>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</si>
  <si>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</si>
  <si>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</si>
  <si>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</si>
  <si>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</si>
  <si>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</si>
  <si>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</si>
  <si>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</si>
  <si>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</si>
  <si>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</si>
  <si>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Јачина лека</t>
  </si>
  <si>
    <t>rastvor za injekciju</t>
  </si>
  <si>
    <t>2000 i.j.</t>
  </si>
  <si>
    <t>pemetreksed</t>
  </si>
  <si>
    <t>prašak za koncentrat za rastvor za infuziju</t>
  </si>
  <si>
    <t>500 mg</t>
  </si>
  <si>
    <t>injekcioni špric</t>
  </si>
  <si>
    <t>bočica</t>
  </si>
  <si>
    <t>ПРИЛОГ 1 УГОВОРА - СПЕЦИФИКАЦИЈА ЛЕКОВА СА ЦЕНАМА</t>
  </si>
  <si>
    <t>Укупно за партију 24</t>
  </si>
  <si>
    <t>epoetin alfa - biološki sličan lek</t>
  </si>
  <si>
    <t>Sandoz GmbH</t>
  </si>
  <si>
    <t>0069145</t>
  </si>
  <si>
    <t>0034667
0034413</t>
  </si>
  <si>
    <t>Eriochem S.A.
Lilly France</t>
  </si>
  <si>
    <t>imatinib</t>
  </si>
  <si>
    <t>1039394
1039392
1039386
1039006
1039007
1039397
1039389
1039387
1039009</t>
  </si>
  <si>
    <t>film tableta/ kapsula tvrda</t>
  </si>
  <si>
    <t>100 mg i 400 mg</t>
  </si>
  <si>
    <t>mg</t>
  </si>
  <si>
    <t>Alvogen Pharma d.o.o.; Pharmadox Healthcare Ltd.; Remedica Ltd
PharmaSwiss d.o.o.
Pliva Hrvatska d.o.o
Krka, tovarna zdravil d.d
Krka, tovarna zdravil d.d
Alvogen Pharma d.o.o.; Pharmadox Healthcare Ltd.; Remedica Ltd
PharmaSwiss d.o.o.
Pliva Hrvatska d.o.o
Krka, tovarna zdravil d.d</t>
  </si>
  <si>
    <t>lapatinib</t>
  </si>
  <si>
    <t>Glaxo Wellcome Operations; Glaxo Wellcome S.A.</t>
  </si>
  <si>
    <t>film tableta</t>
  </si>
  <si>
    <t>250 mg</t>
  </si>
  <si>
    <t>pazopanib</t>
  </si>
  <si>
    <t xml:space="preserve">Glaxo Wellcome S.A.; Glaxo Wellcome Operations
</t>
  </si>
  <si>
    <t>200mg</t>
  </si>
  <si>
    <t>400mg</t>
  </si>
  <si>
    <t>zoledronska kiselina</t>
  </si>
  <si>
    <t>0059200
0059010
0059214
0059222</t>
  </si>
  <si>
    <t>Alvogen Pharma d.o.o. Sanochemia Pharmazeutika AG
Actavis Italy S.P.A
Novartis Pharma GmbH; Ebewe Pharma GES.M.B.H NFG. KG; Lek Farmaceutska družba D.D
PharmaSwiss d.o.o.</t>
  </si>
  <si>
    <t xml:space="preserve">prašak za rastvor za infuziju/ koncentrat za rastvor za infuziju </t>
  </si>
  <si>
    <t>4 mg</t>
  </si>
  <si>
    <t>404-1-110/17-22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</si>
  <si>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</si>
  <si>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</si>
  <si>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</si>
  <si>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</si>
  <si>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</si>
  <si>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</si>
  <si>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</si>
  <si>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</si>
  <si>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BINOCRIT</t>
  </si>
  <si>
    <t>MARTXEL
ALIMTA</t>
  </si>
  <si>
    <t xml:space="preserve">АLVOTINIB
IMATINIB PHARMASWISS
PLIVATINIB
MEAXIN
MEAXIN
ALVOTINIB
IMATINIB PHARMASWISS
PLIVATINIB
MEAXIN
</t>
  </si>
  <si>
    <t>TYVERB</t>
  </si>
  <si>
    <t>VOTRIENT</t>
  </si>
  <si>
    <t>ZOLEDRONAT ALVOGEN
ZITOMERA
ZOLEDRONAT SANDOZ
ZOLEDRONATE PHARMASWISS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</si>
</sst>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double"/>
      <bottom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" fontId="52" fillId="0" borderId="12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4" fontId="52" fillId="0" borderId="14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3" fontId="52" fillId="0" borderId="16" xfId="0" applyNumberFormat="1" applyFont="1" applyFill="1" applyBorder="1" applyAlignment="1">
      <alignment vertical="center" wrapText="1"/>
    </xf>
    <xf numFmtId="3" fontId="52" fillId="0" borderId="17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 wrapText="1"/>
    </xf>
    <xf numFmtId="4" fontId="44" fillId="35" borderId="18" xfId="0" applyNumberFormat="1" applyFont="1" applyFill="1" applyBorder="1" applyAlignment="1">
      <alignment horizontal="center" vertical="center" wrapText="1"/>
    </xf>
    <xf numFmtId="4" fontId="44" fillId="33" borderId="19" xfId="0" applyNumberFormat="1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1" xfId="0" applyFont="1" applyFill="1" applyBorder="1" applyAlignment="1">
      <alignment horizontal="center" vertical="center" wrapText="1"/>
    </xf>
    <xf numFmtId="0" fontId="3" fillId="33" borderId="10" xfId="58" applyNumberFormat="1" applyFont="1" applyFill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49" fontId="53" fillId="0" borderId="22" xfId="0" applyNumberFormat="1" applyFont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3" fontId="51" fillId="0" borderId="24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/>
    </xf>
    <xf numFmtId="4" fontId="51" fillId="0" borderId="25" xfId="0" applyNumberFormat="1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3" fontId="44" fillId="0" borderId="0" xfId="0" applyNumberFormat="1" applyFont="1" applyAlignment="1">
      <alignment vertical="center" wrapText="1"/>
    </xf>
    <xf numFmtId="3" fontId="44" fillId="0" borderId="0" xfId="0" applyNumberFormat="1" applyFont="1" applyAlignment="1">
      <alignment horizontal="center" vertical="center" wrapText="1"/>
    </xf>
    <xf numFmtId="3" fontId="44" fillId="35" borderId="30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center" vertical="center" wrapText="1"/>
    </xf>
    <xf numFmtId="3" fontId="51" fillId="0" borderId="27" xfId="0" applyNumberFormat="1" applyFont="1" applyBorder="1" applyAlignment="1">
      <alignment horizontal="center" vertical="center" wrapText="1"/>
    </xf>
    <xf numFmtId="3" fontId="44" fillId="0" borderId="27" xfId="0" applyNumberFormat="1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4" fontId="51" fillId="0" borderId="32" xfId="0" applyNumberFormat="1" applyFont="1" applyFill="1" applyBorder="1" applyAlignment="1">
      <alignment horizontal="right" vertical="center" wrapText="1"/>
    </xf>
    <xf numFmtId="4" fontId="51" fillId="0" borderId="33" xfId="0" applyNumberFormat="1" applyFont="1" applyBorder="1" applyAlignment="1">
      <alignment horizontal="right" vertical="center" wrapText="1"/>
    </xf>
    <xf numFmtId="0" fontId="5" fillId="34" borderId="12" xfId="57" applyFont="1" applyFill="1" applyBorder="1" applyAlignment="1">
      <alignment horizontal="center" vertical="center" wrapText="1"/>
      <protection/>
    </xf>
    <xf numFmtId="0" fontId="5" fillId="34" borderId="16" xfId="57" applyFont="1" applyFill="1" applyBorder="1" applyAlignment="1">
      <alignment horizontal="center" vertical="center" wrapText="1"/>
      <protection/>
    </xf>
    <xf numFmtId="0" fontId="5" fillId="34" borderId="14" xfId="57" applyFont="1" applyFill="1" applyBorder="1" applyAlignment="1">
      <alignment horizontal="center" vertical="center" wrapText="1"/>
      <protection/>
    </xf>
    <xf numFmtId="0" fontId="4" fillId="34" borderId="11" xfId="57" applyFont="1" applyFill="1" applyBorder="1" applyAlignment="1">
      <alignment horizontal="center" vertical="center" wrapText="1"/>
      <protection/>
    </xf>
    <xf numFmtId="4" fontId="50" fillId="0" borderId="11" xfId="57" applyNumberFormat="1" applyFont="1" applyFill="1" applyBorder="1" applyAlignment="1">
      <alignment horizontal="center" vertical="center" wrapText="1"/>
      <protection/>
    </xf>
    <xf numFmtId="3" fontId="54" fillId="0" borderId="11" xfId="0" applyNumberFormat="1" applyFont="1" applyFill="1" applyBorder="1" applyAlignment="1">
      <alignment horizontal="center" vertical="center" wrapText="1"/>
    </xf>
    <xf numFmtId="4" fontId="51" fillId="34" borderId="33" xfId="0" applyNumberFormat="1" applyFont="1" applyFill="1" applyBorder="1" applyAlignment="1">
      <alignment horizontal="center" vertical="center" wrapText="1"/>
    </xf>
    <xf numFmtId="4" fontId="51" fillId="34" borderId="33" xfId="0" applyNumberFormat="1" applyFont="1" applyFill="1" applyBorder="1" applyAlignment="1">
      <alignment horizontal="right" vertical="center" wrapText="1"/>
    </xf>
    <xf numFmtId="4" fontId="51" fillId="34" borderId="34" xfId="0" applyNumberFormat="1" applyFont="1" applyFill="1" applyBorder="1" applyAlignment="1">
      <alignment horizontal="center" vertical="center" wrapText="1"/>
    </xf>
    <xf numFmtId="4" fontId="51" fillId="34" borderId="34" xfId="0" applyNumberFormat="1" applyFont="1" applyFill="1" applyBorder="1" applyAlignment="1">
      <alignment horizontal="right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3" fontId="51" fillId="0" borderId="35" xfId="0" applyNumberFormat="1" applyFont="1" applyFill="1" applyBorder="1" applyAlignment="1">
      <alignment horizontal="center" vertical="center" wrapText="1"/>
    </xf>
    <xf numFmtId="3" fontId="51" fillId="0" borderId="23" xfId="0" applyNumberFormat="1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1" fillId="34" borderId="26" xfId="0" applyFont="1" applyFill="1" applyBorder="1" applyAlignment="1">
      <alignment horizontal="right" vertical="center" wrapText="1"/>
    </xf>
    <xf numFmtId="0" fontId="51" fillId="34" borderId="29" xfId="0" applyFont="1" applyFill="1" applyBorder="1" applyAlignment="1">
      <alignment horizontal="right" vertical="center" wrapText="1"/>
    </xf>
    <xf numFmtId="0" fontId="51" fillId="34" borderId="38" xfId="0" applyFont="1" applyFill="1" applyBorder="1" applyAlignment="1">
      <alignment horizontal="right" vertical="center" wrapText="1"/>
    </xf>
    <xf numFmtId="0" fontId="51" fillId="34" borderId="27" xfId="0" applyFont="1" applyFill="1" applyBorder="1" applyAlignment="1">
      <alignment horizontal="right" vertical="center" wrapText="1"/>
    </xf>
    <xf numFmtId="0" fontId="51" fillId="34" borderId="39" xfId="0" applyFont="1" applyFill="1" applyBorder="1" applyAlignment="1">
      <alignment horizontal="right" vertical="center" wrapText="1"/>
    </xf>
    <xf numFmtId="0" fontId="51" fillId="34" borderId="40" xfId="0" applyFont="1" applyFill="1" applyBorder="1" applyAlignment="1">
      <alignment horizontal="right" vertical="center" wrapText="1"/>
    </xf>
    <xf numFmtId="0" fontId="51" fillId="34" borderId="41" xfId="0" applyFont="1" applyFill="1" applyBorder="1" applyAlignment="1">
      <alignment horizontal="right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right" vertical="center" wrapText="1"/>
    </xf>
    <xf numFmtId="0" fontId="51" fillId="0" borderId="38" xfId="0" applyFont="1" applyFill="1" applyBorder="1" applyAlignment="1">
      <alignment horizontal="right" vertical="center" wrapText="1"/>
    </xf>
    <xf numFmtId="0" fontId="51" fillId="0" borderId="29" xfId="0" applyFont="1" applyFill="1" applyBorder="1" applyAlignment="1">
      <alignment horizontal="right" vertical="center" wrapText="1"/>
    </xf>
    <xf numFmtId="0" fontId="51" fillId="0" borderId="27" xfId="0" applyFont="1" applyFill="1" applyBorder="1" applyAlignment="1">
      <alignment horizontal="right" vertical="center" wrapText="1"/>
    </xf>
    <xf numFmtId="4" fontId="52" fillId="34" borderId="15" xfId="57" applyNumberFormat="1" applyFont="1" applyFill="1" applyBorder="1" applyAlignment="1">
      <alignment horizontal="center" vertical="center" wrapText="1"/>
      <protection/>
    </xf>
    <xf numFmtId="4" fontId="52" fillId="34" borderId="13" xfId="57" applyNumberFormat="1" applyFont="1" applyFill="1" applyBorder="1" applyAlignment="1">
      <alignment horizontal="center" vertical="center" wrapText="1"/>
      <protection/>
    </xf>
    <xf numFmtId="4" fontId="52" fillId="34" borderId="17" xfId="57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K8" sqref="K8"/>
    </sheetView>
  </sheetViews>
  <sheetFormatPr defaultColWidth="9.140625" defaultRowHeight="15"/>
  <cols>
    <col min="1" max="1" width="7.00390625" style="19" customWidth="1"/>
    <col min="2" max="2" width="11.7109375" style="19" customWidth="1"/>
    <col min="3" max="3" width="9.140625" style="3" customWidth="1"/>
    <col min="4" max="4" width="23.140625" style="3" customWidth="1"/>
    <col min="5" max="5" width="18.57421875" style="3" customWidth="1"/>
    <col min="6" max="6" width="12.421875" style="3" customWidth="1"/>
    <col min="7" max="7" width="10.140625" style="3" customWidth="1"/>
    <col min="8" max="8" width="10.00390625" style="3" customWidth="1"/>
    <col min="9" max="9" width="9.140625" style="3" customWidth="1"/>
    <col min="10" max="10" width="11.00390625" style="3" hidden="1" customWidth="1"/>
    <col min="11" max="11" width="10.8515625" style="3" customWidth="1"/>
    <col min="12" max="12" width="13.421875" style="3" hidden="1" customWidth="1"/>
    <col min="13" max="13" width="13.7109375" style="3" customWidth="1"/>
    <col min="14" max="14" width="17.57421875" style="42" hidden="1" customWidth="1"/>
    <col min="15" max="16384" width="9.140625" style="3" customWidth="1"/>
  </cols>
  <sheetData>
    <row r="2" spans="1:14" ht="12.75" customHeight="1">
      <c r="A2" s="71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41"/>
    </row>
    <row r="3" spans="1:14" ht="12.75" customHeight="1">
      <c r="A3" s="71" t="s">
        <v>14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41"/>
    </row>
    <row r="5" ht="13.5" thickBot="1"/>
    <row r="6" spans="1:14" ht="53.25" customHeight="1" thickTop="1">
      <c r="A6" s="25" t="s">
        <v>26</v>
      </c>
      <c r="B6" s="26" t="s">
        <v>29</v>
      </c>
      <c r="C6" s="2" t="s">
        <v>0</v>
      </c>
      <c r="D6" s="2" t="s">
        <v>30</v>
      </c>
      <c r="E6" s="2" t="s">
        <v>2</v>
      </c>
      <c r="F6" s="2" t="s">
        <v>1</v>
      </c>
      <c r="G6" s="2" t="s">
        <v>31</v>
      </c>
      <c r="H6" s="27" t="s">
        <v>3</v>
      </c>
      <c r="I6" s="21" t="s">
        <v>4</v>
      </c>
      <c r="J6" s="22" t="s">
        <v>5</v>
      </c>
      <c r="K6" s="21" t="s">
        <v>6</v>
      </c>
      <c r="L6" s="23" t="s">
        <v>7</v>
      </c>
      <c r="M6" s="24" t="s">
        <v>8</v>
      </c>
      <c r="N6" s="43" t="s">
        <v>9</v>
      </c>
    </row>
    <row r="7" spans="1:14" s="19" customFormat="1" ht="53.25" customHeight="1">
      <c r="A7" s="32">
        <v>2</v>
      </c>
      <c r="B7" s="30" t="s">
        <v>41</v>
      </c>
      <c r="C7" s="31" t="s">
        <v>43</v>
      </c>
      <c r="D7" s="49" t="s">
        <v>74</v>
      </c>
      <c r="E7" s="30" t="s">
        <v>42</v>
      </c>
      <c r="F7" s="30" t="s">
        <v>32</v>
      </c>
      <c r="G7" s="30" t="s">
        <v>33</v>
      </c>
      <c r="H7" s="30" t="s">
        <v>37</v>
      </c>
      <c r="I7" s="33"/>
      <c r="J7" s="34">
        <v>857.03</v>
      </c>
      <c r="K7" s="35">
        <v>786.85</v>
      </c>
      <c r="L7" s="35">
        <f aca="true" t="shared" si="0" ref="L7:L12">J7*I7</f>
        <v>0</v>
      </c>
      <c r="M7" s="50">
        <f>K7*I7</f>
        <v>0</v>
      </c>
      <c r="N7" s="44">
        <v>3</v>
      </c>
    </row>
    <row r="8" spans="1:14" ht="80.25" customHeight="1">
      <c r="A8" s="36">
        <v>10</v>
      </c>
      <c r="B8" s="28" t="s">
        <v>34</v>
      </c>
      <c r="C8" s="28" t="s">
        <v>44</v>
      </c>
      <c r="D8" s="28" t="s">
        <v>75</v>
      </c>
      <c r="E8" s="28" t="s">
        <v>45</v>
      </c>
      <c r="F8" s="28" t="s">
        <v>35</v>
      </c>
      <c r="G8" s="28" t="s">
        <v>36</v>
      </c>
      <c r="H8" s="28" t="s">
        <v>38</v>
      </c>
      <c r="I8" s="33"/>
      <c r="J8" s="34">
        <v>84832.9</v>
      </c>
      <c r="K8" s="62">
        <v>74194.8</v>
      </c>
      <c r="L8" s="34">
        <f t="shared" si="0"/>
        <v>0</v>
      </c>
      <c r="M8" s="51">
        <f>I8*K8</f>
        <v>0</v>
      </c>
      <c r="N8" s="45">
        <v>1</v>
      </c>
    </row>
    <row r="9" spans="1:14" s="20" customFormat="1" ht="216">
      <c r="A9" s="32">
        <v>18</v>
      </c>
      <c r="B9" s="30" t="s">
        <v>46</v>
      </c>
      <c r="C9" s="30" t="s">
        <v>47</v>
      </c>
      <c r="D9" s="49" t="s">
        <v>76</v>
      </c>
      <c r="E9" s="30" t="s">
        <v>51</v>
      </c>
      <c r="F9" s="30" t="s">
        <v>48</v>
      </c>
      <c r="G9" s="30" t="s">
        <v>49</v>
      </c>
      <c r="H9" s="30" t="s">
        <v>50</v>
      </c>
      <c r="I9" s="33"/>
      <c r="J9" s="34">
        <v>8.23</v>
      </c>
      <c r="K9" s="35">
        <v>1.29</v>
      </c>
      <c r="L9" s="35">
        <f t="shared" si="0"/>
        <v>0</v>
      </c>
      <c r="M9" s="50">
        <f>K9*I9</f>
        <v>0</v>
      </c>
      <c r="N9" s="44">
        <v>4</v>
      </c>
    </row>
    <row r="10" spans="1:14" s="20" customFormat="1" ht="80.25" customHeight="1">
      <c r="A10" s="36">
        <v>22</v>
      </c>
      <c r="B10" s="28" t="s">
        <v>52</v>
      </c>
      <c r="C10" s="30">
        <v>1039715</v>
      </c>
      <c r="D10" s="49" t="s">
        <v>77</v>
      </c>
      <c r="E10" s="30" t="s">
        <v>53</v>
      </c>
      <c r="F10" s="30" t="s">
        <v>54</v>
      </c>
      <c r="G10" s="30" t="s">
        <v>55</v>
      </c>
      <c r="H10" s="30" t="s">
        <v>54</v>
      </c>
      <c r="I10" s="33"/>
      <c r="J10" s="34">
        <v>1803.15</v>
      </c>
      <c r="K10" s="38">
        <v>1785.6</v>
      </c>
      <c r="L10" s="34">
        <f t="shared" si="0"/>
        <v>0</v>
      </c>
      <c r="M10" s="51">
        <f>I10*K10</f>
        <v>0</v>
      </c>
      <c r="N10" s="45">
        <v>2</v>
      </c>
    </row>
    <row r="11" spans="1:14" s="20" customFormat="1" ht="32.25" customHeight="1">
      <c r="A11" s="79">
        <v>24</v>
      </c>
      <c r="B11" s="65" t="s">
        <v>56</v>
      </c>
      <c r="C11" s="47">
        <v>1039252</v>
      </c>
      <c r="D11" s="28" t="s">
        <v>78</v>
      </c>
      <c r="E11" s="67" t="s">
        <v>57</v>
      </c>
      <c r="F11" s="69" t="s">
        <v>54</v>
      </c>
      <c r="G11" s="28" t="s">
        <v>58</v>
      </c>
      <c r="H11" s="69" t="s">
        <v>54</v>
      </c>
      <c r="I11" s="33"/>
      <c r="J11" s="34">
        <v>2499.96</v>
      </c>
      <c r="K11" s="35">
        <v>2469.79</v>
      </c>
      <c r="L11" s="35">
        <f t="shared" si="0"/>
        <v>0</v>
      </c>
      <c r="M11" s="50">
        <f>K11*I11</f>
        <v>0</v>
      </c>
      <c r="N11" s="63">
        <v>2</v>
      </c>
    </row>
    <row r="12" spans="1:14" s="20" customFormat="1" ht="28.5" customHeight="1">
      <c r="A12" s="80"/>
      <c r="B12" s="66"/>
      <c r="C12" s="47">
        <v>1039253</v>
      </c>
      <c r="D12" s="28" t="s">
        <v>78</v>
      </c>
      <c r="E12" s="68"/>
      <c r="F12" s="70"/>
      <c r="G12" s="8" t="s">
        <v>59</v>
      </c>
      <c r="H12" s="70"/>
      <c r="I12" s="33"/>
      <c r="J12" s="34">
        <v>4999.93</v>
      </c>
      <c r="K12" s="38">
        <v>4939.55</v>
      </c>
      <c r="L12" s="34">
        <f t="shared" si="0"/>
        <v>0</v>
      </c>
      <c r="M12" s="51">
        <f>I12*K12</f>
        <v>0</v>
      </c>
      <c r="N12" s="64"/>
    </row>
    <row r="13" spans="1:14" s="20" customFormat="1" ht="22.5" customHeight="1">
      <c r="A13" s="81"/>
      <c r="B13" s="82" t="s">
        <v>40</v>
      </c>
      <c r="C13" s="83"/>
      <c r="D13" s="83"/>
      <c r="E13" s="83"/>
      <c r="F13" s="84"/>
      <c r="G13" s="84"/>
      <c r="H13" s="84"/>
      <c r="I13" s="85"/>
      <c r="J13" s="34"/>
      <c r="K13" s="35"/>
      <c r="L13" s="35">
        <f>L11+L12</f>
        <v>0</v>
      </c>
      <c r="M13" s="50">
        <f>M11+M12</f>
        <v>0</v>
      </c>
      <c r="N13" s="44"/>
    </row>
    <row r="14" spans="1:14" s="20" customFormat="1" ht="132">
      <c r="A14" s="39">
        <v>38</v>
      </c>
      <c r="B14" s="40" t="s">
        <v>60</v>
      </c>
      <c r="C14" s="29" t="s">
        <v>61</v>
      </c>
      <c r="D14" s="37" t="s">
        <v>79</v>
      </c>
      <c r="E14" s="8" t="s">
        <v>62</v>
      </c>
      <c r="F14" s="48" t="s">
        <v>63</v>
      </c>
      <c r="G14" s="8" t="s">
        <v>64</v>
      </c>
      <c r="H14" s="8" t="s">
        <v>38</v>
      </c>
      <c r="I14" s="33"/>
      <c r="J14" s="34">
        <v>5325.2</v>
      </c>
      <c r="K14" s="38">
        <v>1439.56</v>
      </c>
      <c r="L14" s="34">
        <f>J14*I14</f>
        <v>0</v>
      </c>
      <c r="M14" s="51">
        <f>I14*K14</f>
        <v>0</v>
      </c>
      <c r="N14" s="45">
        <v>4</v>
      </c>
    </row>
    <row r="15" spans="1:14" ht="12.75" customHeight="1">
      <c r="A15" s="72" t="s">
        <v>10</v>
      </c>
      <c r="B15" s="73"/>
      <c r="C15" s="74"/>
      <c r="D15" s="73"/>
      <c r="E15" s="73"/>
      <c r="F15" s="73"/>
      <c r="G15" s="73"/>
      <c r="H15" s="73"/>
      <c r="I15" s="73"/>
      <c r="J15" s="73"/>
      <c r="K15" s="75"/>
      <c r="L15" s="58">
        <f>L7+L8+L9+L10+L13+L14</f>
        <v>0</v>
      </c>
      <c r="M15" s="59">
        <f>M7+M8+M9+M10+M13+M14</f>
        <v>0</v>
      </c>
      <c r="N15" s="46"/>
    </row>
    <row r="16" spans="1:14" ht="12.75" customHeight="1">
      <c r="A16" s="72" t="s">
        <v>11</v>
      </c>
      <c r="B16" s="73"/>
      <c r="C16" s="73"/>
      <c r="D16" s="73"/>
      <c r="E16" s="73"/>
      <c r="F16" s="73"/>
      <c r="G16" s="73"/>
      <c r="H16" s="73"/>
      <c r="I16" s="73"/>
      <c r="J16" s="73"/>
      <c r="K16" s="75"/>
      <c r="L16" s="58">
        <f>L15*0.1</f>
        <v>0</v>
      </c>
      <c r="M16" s="59">
        <f>M15*0.1</f>
        <v>0</v>
      </c>
      <c r="N16" s="46"/>
    </row>
    <row r="17" spans="1:14" ht="13.5" customHeight="1" thickBot="1">
      <c r="A17" s="76" t="s">
        <v>12</v>
      </c>
      <c r="B17" s="77"/>
      <c r="C17" s="77"/>
      <c r="D17" s="77"/>
      <c r="E17" s="77"/>
      <c r="F17" s="77"/>
      <c r="G17" s="77"/>
      <c r="H17" s="77"/>
      <c r="I17" s="77"/>
      <c r="J17" s="77"/>
      <c r="K17" s="78"/>
      <c r="L17" s="60">
        <f>L15+L16</f>
        <v>0</v>
      </c>
      <c r="M17" s="61">
        <f>M15+M16</f>
        <v>0</v>
      </c>
      <c r="N17" s="46"/>
    </row>
    <row r="18" ht="13.5" thickTop="1"/>
  </sheetData>
  <sheetProtection/>
  <mergeCells count="12">
    <mergeCell ref="A15:K15"/>
    <mergeCell ref="A16:K16"/>
    <mergeCell ref="A17:K17"/>
    <mergeCell ref="A11:A13"/>
    <mergeCell ref="B13:I13"/>
    <mergeCell ref="N11:N12"/>
    <mergeCell ref="B11:B12"/>
    <mergeCell ref="E11:E12"/>
    <mergeCell ref="H11:H12"/>
    <mergeCell ref="F11:F12"/>
    <mergeCell ref="A2:M2"/>
    <mergeCell ref="A3:M3"/>
  </mergeCells>
  <printOptions/>
  <pageMargins left="0.7" right="0.7" top="0.75" bottom="0.75" header="0.3" footer="0.3"/>
  <pageSetup orientation="landscape" scale="89" r:id="rId1"/>
  <rowBreaks count="1" manualBreakCount="1">
    <brk id="10" max="255" man="1"/>
  </rowBreaks>
  <ignoredErrors>
    <ignoredError sqref="M8 M10:M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2.28125" style="1" customWidth="1"/>
    <col min="6" max="6" width="18.421875" style="1" customWidth="1"/>
    <col min="7" max="7" width="23.14062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14</v>
      </c>
    </row>
    <row r="4" ht="15" thickBot="1"/>
    <row r="5" spans="2:7" ht="36.75" thickBot="1">
      <c r="B5" s="4" t="s">
        <v>15</v>
      </c>
      <c r="C5" s="5" t="s">
        <v>65</v>
      </c>
      <c r="E5" s="52" t="s">
        <v>66</v>
      </c>
      <c r="F5" s="53" t="s">
        <v>67</v>
      </c>
      <c r="G5" s="54" t="s">
        <v>68</v>
      </c>
    </row>
    <row r="6" spans="2:7" ht="15" thickBot="1">
      <c r="B6" s="6"/>
      <c r="C6" s="7"/>
      <c r="E6" s="12">
        <f>SUBTOTAL(9,specifikacija!L15)</f>
        <v>0</v>
      </c>
      <c r="F6" s="13">
        <f>SUBTOTAL(9,specifikacija!M15)</f>
        <v>0</v>
      </c>
      <c r="G6" s="14">
        <f>F6*1.1</f>
        <v>0</v>
      </c>
    </row>
    <row r="7" spans="2:7" ht="36.75" thickBot="1">
      <c r="B7" s="4" t="s">
        <v>16</v>
      </c>
      <c r="C7" s="8" t="s">
        <v>70</v>
      </c>
      <c r="E7" s="86" t="s">
        <v>69</v>
      </c>
      <c r="F7" s="87"/>
      <c r="G7" s="88"/>
    </row>
    <row r="8" spans="2:7" ht="15" thickBot="1">
      <c r="B8" s="6"/>
      <c r="C8" s="7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4" t="s">
        <v>17</v>
      </c>
      <c r="C9" s="8" t="s">
        <v>27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18</v>
      </c>
      <c r="C11" s="8" t="s">
        <v>22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19</v>
      </c>
      <c r="C13" s="5" t="s">
        <v>71</v>
      </c>
      <c r="E13" s="9" t="s">
        <v>24</v>
      </c>
      <c r="F13" s="57">
        <f>SUBTOTAL(101,specifikacija!N7:N14)</f>
        <v>2.6666666666666665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20</v>
      </c>
      <c r="C15" s="5" t="s">
        <v>28</v>
      </c>
      <c r="E15" s="9" t="s">
        <v>25</v>
      </c>
      <c r="F15" s="8" t="s">
        <v>23</v>
      </c>
    </row>
    <row r="16" spans="2:3" ht="14.25">
      <c r="B16" s="6"/>
      <c r="C16" s="7"/>
    </row>
    <row r="17" spans="2:3" ht="15">
      <c r="B17" s="55" t="s">
        <v>72</v>
      </c>
      <c r="C17" s="56" t="s">
        <v>73</v>
      </c>
    </row>
    <row r="18" spans="2:3" ht="14.25">
      <c r="B18" s="6"/>
      <c r="C18" s="7"/>
    </row>
    <row r="19" spans="2:3" ht="15">
      <c r="B19" s="4" t="s">
        <v>21</v>
      </c>
      <c r="C19" s="10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" right="0.7" top="0.75" bottom="0.75" header="0.3" footer="0.3"/>
  <pageSetup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2018-06-08T15:43:00Z</dcterms:modified>
  <cp:category/>
  <cp:version/>
  <cp:contentType/>
  <cp:contentStatus/>
</cp:coreProperties>
</file>