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6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<sst xmlns="http://schemas.openxmlformats.org/spreadsheetml/2006/main" count="215" uniqueCount="159">
  <si>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</si>
  <si>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</si>
  <si>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</si>
  <si>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</si>
  <si>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</si>
  <si>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</si>
  <si>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</si>
  <si>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</si>
  <si>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</si>
  <si>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</si>
  <si>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</si>
  <si>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</si>
  <si>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</si>
  <si>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</si>
  <si>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</si>
  <si>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</si>
  <si>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</si>
  <si>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</si>
  <si>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</si>
  <si>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</si>
  <si>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</si>
  <si>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</si>
  <si>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</si>
  <si>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</si>
  <si>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</si>
  <si>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</si>
  <si>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</si>
  <si>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</si>
  <si>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</si>
  <si>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</si>
  <si>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</si>
  <si>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</si>
  <si>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</si>
  <si>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</si>
  <si>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Број партије</t>
  </si>
  <si>
    <t>Заштићени назив понуђеног лека</t>
  </si>
  <si>
    <t>Јачина/ концентрација лека</t>
  </si>
  <si>
    <t>emulzija za infuziju</t>
  </si>
  <si>
    <t>rastvor za infuziju</t>
  </si>
  <si>
    <t>koncentrat za rastvor za infuziju</t>
  </si>
  <si>
    <t>ml</t>
  </si>
  <si>
    <t>Јединична цена</t>
  </si>
  <si>
    <t>B.BRAUN ADRIA RSRB BEOGRAD D.O.O.</t>
  </si>
  <si>
    <t>63</t>
  </si>
  <si>
    <t>0179355</t>
  </si>
  <si>
    <t>Tetraspan 6%</t>
  </si>
  <si>
    <t>B. Braun Medical SA</t>
  </si>
  <si>
    <t>500 ml (60 g/l + 6,252 g/l + 298,4 mg/l + 367,5 mg/l + 203,3 mg/l + 3,266 g/l + 671 mg/l)</t>
  </si>
  <si>
    <t>boca/kesa</t>
  </si>
  <si>
    <t>70</t>
  </si>
  <si>
    <t>aminokiseline 10% sa elektrolitima 500 ml</t>
  </si>
  <si>
    <t>0174203</t>
  </si>
  <si>
    <t>Aminoplasmal 10%E</t>
  </si>
  <si>
    <t xml:space="preserve">B. Braun Melsungen AG  </t>
  </si>
  <si>
    <t>500 ml</t>
  </si>
  <si>
    <t>boca staklena</t>
  </si>
  <si>
    <t>75</t>
  </si>
  <si>
    <t>glukoza 5%, boca plastična 100 ml</t>
  </si>
  <si>
    <t>0173306</t>
  </si>
  <si>
    <t>Glukoza 5%, B. Braun</t>
  </si>
  <si>
    <t>B. Braun Melsungen AG  B. Braun Medical SA</t>
  </si>
  <si>
    <t>100 ml (5%)</t>
  </si>
  <si>
    <t xml:space="preserve">boca </t>
  </si>
  <si>
    <t>glukoza 5%, boca plastična 1000 ml</t>
  </si>
  <si>
    <t>0173307</t>
  </si>
  <si>
    <t>1000 ml (5%)</t>
  </si>
  <si>
    <t>glukoza 10%, boca plastična 1000 ml</t>
  </si>
  <si>
    <t>0173301</t>
  </si>
  <si>
    <t>Glukoza 10%, B. Braun</t>
  </si>
  <si>
    <t>1000 ml (10%)</t>
  </si>
  <si>
    <t>86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</si>
  <si>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i periferni venski kateter, 1250 ml i 1875 ml i 2500 ml</t>
  </si>
  <si>
    <t>0171320</t>
  </si>
  <si>
    <t>Nutriflex Lipid Peri 1250 ml</t>
  </si>
  <si>
    <t>B.Braun Melsungen AG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</si>
  <si>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</si>
  <si>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0171321</t>
  </si>
  <si>
    <t>Nutriflex Lipid Peri 1875 ml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</si>
  <si>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</si>
  <si>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0171322</t>
  </si>
  <si>
    <t>Nutriflex Lipid Peri 2500 ml</t>
  </si>
  <si>
    <t>2500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</si>
  <si>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87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</si>
  <si>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venski kateter, 1250 ml i 1875 ml i 2500 ml</t>
  </si>
  <si>
    <t>0171323</t>
  </si>
  <si>
    <t>Nutriflex Lipd Plus 1250 ml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</si>
  <si>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</si>
  <si>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0171324</t>
  </si>
  <si>
    <t>Nutriflex Lipd Plus 1875 ml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</si>
  <si>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</si>
  <si>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0171325</t>
  </si>
  <si>
    <t>Nutriflex Lipd Plus 2500 ml</t>
  </si>
  <si>
    <t>2500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</si>
  <si>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90</t>
  </si>
  <si>
    <t>natrijum hlorid, kalijum hlorid, kalcijum hlorid (Ringerov rastvor), boca plastična 1000 ml</t>
  </si>
  <si>
    <t>0175316</t>
  </si>
  <si>
    <t>Ringerov rastvor B. Braun</t>
  </si>
  <si>
    <t>B. Braun Melsungen AG</t>
  </si>
  <si>
    <t>1000 ml (8.6 g/l + 0.3 g/l + 0.33 g/l)</t>
  </si>
  <si>
    <t>93</t>
  </si>
  <si>
    <t>natrijum hlorid, kalijum hlorid, kalcijum hlorid, natrijum laktat (Hartmanov rastvor), boca plastična 1000 ml</t>
  </si>
  <si>
    <t>0175321</t>
  </si>
  <si>
    <t>Hartmanov rastvor B. Braun</t>
  </si>
  <si>
    <t>1000 ml (6 g/l + 0,4 g/l + 0,27g/l + 6,24 g/l)</t>
  </si>
  <si>
    <t>boca</t>
  </si>
  <si>
    <t>122</t>
  </si>
  <si>
    <t>kalijum-hlorid 1 mmol/ml, 20 ml</t>
  </si>
  <si>
    <t>0175333</t>
  </si>
  <si>
    <t>Kalijum hlorid 7,45%, B.Braun</t>
  </si>
  <si>
    <t>20 ml (1 mmol/ml)</t>
  </si>
  <si>
    <t>ampula/ ampula Mini-plasco Connect</t>
  </si>
  <si>
    <t>123</t>
  </si>
  <si>
    <t>kalijum-hlorid 1 mmol/ml, 100 ml</t>
  </si>
  <si>
    <t>0175335</t>
  </si>
  <si>
    <t>100 ml (1 mmol/ml)</t>
  </si>
  <si>
    <t>natrijum hlorid 0,9% (fiziološki rastvor), boca plastična 100 ml</t>
  </si>
  <si>
    <t>0175312</t>
  </si>
  <si>
    <t>Natrijum hlorid 0,9%, B. Braun</t>
  </si>
  <si>
    <t>100 ml (9 g/l)</t>
  </si>
  <si>
    <t>129</t>
  </si>
  <si>
    <t>natrijum hlorid 0,9% (fiziološki rastvor), boca plastična 250 ml</t>
  </si>
  <si>
    <t>0175585</t>
  </si>
  <si>
    <t>250 ml (9 g/l)</t>
  </si>
  <si>
    <t>134</t>
  </si>
  <si>
    <t>natrijum hlorid 0,9% (fiziološki rastvor), boca plastična 1000 ml</t>
  </si>
  <si>
    <t>0175311</t>
  </si>
  <si>
    <t>1000 ml (9g/l)</t>
  </si>
  <si>
    <t>gentamicin 240 mg</t>
  </si>
  <si>
    <t>0024604</t>
  </si>
  <si>
    <t xml:space="preserve">Gentamicin </t>
  </si>
  <si>
    <t>240 mg/80 ml</t>
  </si>
  <si>
    <t>233</t>
  </si>
  <si>
    <t>gentamicin 360 mg</t>
  </si>
  <si>
    <t>0024605</t>
  </si>
  <si>
    <t>360 mg/120ml</t>
  </si>
  <si>
    <t>252</t>
  </si>
  <si>
    <t>flukonazol 400 mg</t>
  </si>
  <si>
    <t>0327000</t>
  </si>
  <si>
    <t>Fluconazole B. Braun</t>
  </si>
  <si>
    <t>B.Braun Medical SA</t>
  </si>
  <si>
    <t>400 mg/200 ml</t>
  </si>
  <si>
    <t>kontejner plastični</t>
  </si>
  <si>
    <t>331</t>
  </si>
  <si>
    <t>paracetamol 500 mg</t>
  </si>
  <si>
    <t>0088333</t>
  </si>
  <si>
    <t>Paracetamol B. Braun</t>
  </si>
  <si>
    <t>500 mg/50 ml</t>
  </si>
  <si>
    <t>390</t>
  </si>
  <si>
    <t>propofol 2% 1000 mg</t>
  </si>
  <si>
    <t>0080433</t>
  </si>
  <si>
    <t xml:space="preserve">Propofol- Lipuro 2%, B.Braun </t>
  </si>
  <si>
    <t>emulzija za injekciju/ infuziju</t>
  </si>
  <si>
    <t>1000 mg/50 ml</t>
  </si>
  <si>
    <t>hidroksietilskrob 6%, natrijum-hlorid, kalijum-hlorid, kalcijum-hlorid, magnezijum-hlorid, natrijum-acetat, jabučna kiselina 500 ml</t>
  </si>
  <si>
    <t>404-1-110/17-23</t>
  </si>
  <si>
    <t>Лекови са Листе Б и Листе Д Листе лекова</t>
  </si>
  <si>
    <t>B.Braun Melsungen AG B.Braun Pharmaceutical S.A.  B.Braun Medical SA</t>
  </si>
  <si>
    <t>B.Braun Melsungen AG B.Braun Medical SA</t>
  </si>
  <si>
    <t xml:space="preserve">B.Braun Melsungen AG B.Braun Pharmaceutical S.A.                     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</si>
</sst>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8" fillId="0" borderId="0" xfId="0" applyFont="1" applyAlignment="1">
      <alignment/>
    </xf>
    <xf numFmtId="4" fontId="43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4" fontId="51" fillId="0" borderId="12" xfId="0" applyNumberFormat="1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vertical="center" wrapText="1"/>
    </xf>
    <xf numFmtId="3" fontId="51" fillId="0" borderId="15" xfId="0" applyNumberFormat="1" applyFont="1" applyFill="1" applyBorder="1" applyAlignment="1">
      <alignment vertical="center" wrapText="1"/>
    </xf>
    <xf numFmtId="3" fontId="51" fillId="0" borderId="16" xfId="0" applyNumberFormat="1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4" fontId="48" fillId="0" borderId="0" xfId="0" applyNumberFormat="1" applyFont="1" applyAlignment="1">
      <alignment/>
    </xf>
    <xf numFmtId="4" fontId="43" fillId="33" borderId="17" xfId="0" applyNumberFormat="1" applyFont="1" applyFill="1" applyBorder="1" applyAlignment="1">
      <alignment horizontal="center" vertical="center" wrapText="1"/>
    </xf>
    <xf numFmtId="4" fontId="43" fillId="35" borderId="18" xfId="0" applyNumberFormat="1" applyFont="1" applyFill="1" applyBorder="1" applyAlignment="1">
      <alignment horizontal="center" vertical="center" wrapText="1"/>
    </xf>
    <xf numFmtId="0" fontId="43" fillId="35" borderId="19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4" fontId="50" fillId="0" borderId="20" xfId="0" applyNumberFormat="1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" fontId="50" fillId="34" borderId="21" xfId="0" applyNumberFormat="1" applyFont="1" applyFill="1" applyBorder="1" applyAlignment="1">
      <alignment horizontal="center" vertical="center" wrapText="1"/>
    </xf>
    <xf numFmtId="4" fontId="50" fillId="34" borderId="22" xfId="0" applyNumberFormat="1" applyFont="1" applyFill="1" applyBorder="1" applyAlignment="1">
      <alignment horizontal="center" vertical="center" wrapText="1"/>
    </xf>
    <xf numFmtId="4" fontId="50" fillId="34" borderId="23" xfId="0" applyNumberFormat="1" applyFont="1" applyFill="1" applyBorder="1" applyAlignment="1">
      <alignment horizontal="center" vertical="center" wrapText="1"/>
    </xf>
    <xf numFmtId="4" fontId="50" fillId="0" borderId="24" xfId="0" applyNumberFormat="1" applyFont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3" fontId="52" fillId="0" borderId="11" xfId="0" applyNumberFormat="1" applyFont="1" applyFill="1" applyBorder="1" applyAlignment="1">
      <alignment horizontal="center" vertical="center" wrapText="1"/>
    </xf>
    <xf numFmtId="0" fontId="3" fillId="34" borderId="11" xfId="65" applyFont="1" applyFill="1" applyBorder="1" applyAlignment="1">
      <alignment horizontal="center" vertical="center" wrapText="1"/>
      <protection/>
    </xf>
    <xf numFmtId="0" fontId="50" fillId="0" borderId="11" xfId="65" applyFont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9" fontId="6" fillId="0" borderId="11" xfId="61" applyNumberFormat="1" applyFont="1" applyFill="1" applyBorder="1" applyAlignment="1">
      <alignment horizontal="center" vertical="center" wrapText="1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49" fontId="10" fillId="0" borderId="11" xfId="61" applyNumberFormat="1" applyFont="1" applyFill="1" applyBorder="1" applyAlignment="1">
      <alignment horizontal="center" vertical="center" wrapText="1"/>
      <protection/>
    </xf>
    <xf numFmtId="0" fontId="10" fillId="0" borderId="11" xfId="61" applyFont="1" applyFill="1" applyBorder="1" applyAlignment="1">
      <alignment horizontal="center" vertical="center" wrapText="1"/>
      <protection/>
    </xf>
    <xf numFmtId="49" fontId="50" fillId="0" borderId="11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9" fontId="50" fillId="0" borderId="11" xfId="59" applyNumberFormat="1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 applyProtection="1">
      <alignment horizontal="center" vertical="center" wrapText="1"/>
      <protection/>
    </xf>
    <xf numFmtId="0" fontId="50" fillId="0" borderId="11" xfId="0" applyNumberFormat="1" applyFont="1" applyFill="1" applyBorder="1" applyAlignment="1">
      <alignment horizontal="center" vertical="center" wrapText="1"/>
    </xf>
    <xf numFmtId="4" fontId="10" fillId="0" borderId="11" xfId="61" applyNumberFormat="1" applyFont="1" applyFill="1" applyBorder="1" applyAlignment="1">
      <alignment horizontal="center" vertical="center" wrapText="1"/>
      <protection/>
    </xf>
    <xf numFmtId="3" fontId="10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2" fontId="10" fillId="0" borderId="11" xfId="61" applyNumberFormat="1" applyFont="1" applyFill="1" applyBorder="1" applyAlignment="1">
      <alignment horizontal="center" vertical="center" wrapText="1"/>
      <protection/>
    </xf>
    <xf numFmtId="4" fontId="53" fillId="0" borderId="11" xfId="0" applyNumberFormat="1" applyFont="1" applyFill="1" applyBorder="1" applyAlignment="1">
      <alignment horizontal="center" vertical="center" wrapText="1"/>
    </xf>
    <xf numFmtId="4" fontId="50" fillId="34" borderId="25" xfId="0" applyNumberFormat="1" applyFont="1" applyFill="1" applyBorder="1" applyAlignment="1">
      <alignment horizontal="right" vertical="center" wrapText="1"/>
    </xf>
    <xf numFmtId="4" fontId="50" fillId="34" borderId="26" xfId="0" applyNumberFormat="1" applyFont="1" applyFill="1" applyBorder="1" applyAlignment="1">
      <alignment horizontal="right" vertical="center" wrapText="1"/>
    </xf>
    <xf numFmtId="4" fontId="50" fillId="34" borderId="27" xfId="0" applyNumberFormat="1" applyFont="1" applyFill="1" applyBorder="1" applyAlignment="1">
      <alignment horizontal="right" vertical="center" wrapText="1"/>
    </xf>
    <xf numFmtId="4" fontId="50" fillId="0" borderId="28" xfId="0" applyNumberFormat="1" applyFont="1" applyBorder="1" applyAlignment="1">
      <alignment horizontal="right" vertical="center" wrapText="1"/>
    </xf>
    <xf numFmtId="0" fontId="10" fillId="0" borderId="29" xfId="61" applyFont="1" applyFill="1" applyBorder="1" applyAlignment="1" quotePrefix="1">
      <alignment horizontal="center" vertical="center" wrapText="1"/>
      <protection/>
    </xf>
    <xf numFmtId="0" fontId="43" fillId="35" borderId="30" xfId="0" applyFont="1" applyFill="1" applyBorder="1" applyAlignment="1">
      <alignment horizontal="center" vertical="center" wrapText="1"/>
    </xf>
    <xf numFmtId="49" fontId="10" fillId="0" borderId="29" xfId="61" applyNumberFormat="1" applyFont="1" applyFill="1" applyBorder="1" applyAlignment="1">
      <alignment horizontal="center" vertical="center" wrapText="1"/>
      <protection/>
    </xf>
    <xf numFmtId="49" fontId="10" fillId="0" borderId="29" xfId="62" applyNumberFormat="1" applyFont="1" applyFill="1" applyBorder="1" applyAlignment="1">
      <alignment horizontal="center" vertical="center" wrapText="1"/>
      <protection/>
    </xf>
    <xf numFmtId="0" fontId="10" fillId="0" borderId="29" xfId="6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3" fillId="34" borderId="31" xfId="0" applyFont="1" applyFill="1" applyBorder="1" applyAlignment="1">
      <alignment horizontal="right" vertical="center" wrapText="1"/>
    </xf>
    <xf numFmtId="0" fontId="43" fillId="34" borderId="32" xfId="0" applyFont="1" applyFill="1" applyBorder="1" applyAlignment="1">
      <alignment horizontal="right" vertical="center" wrapText="1"/>
    </xf>
    <xf numFmtId="0" fontId="43" fillId="34" borderId="33" xfId="0" applyFont="1" applyFill="1" applyBorder="1" applyAlignment="1">
      <alignment horizontal="right" vertical="center" wrapText="1"/>
    </xf>
    <xf numFmtId="0" fontId="43" fillId="34" borderId="34" xfId="0" applyFont="1" applyFill="1" applyBorder="1" applyAlignment="1">
      <alignment horizontal="right" vertical="center" wrapText="1"/>
    </xf>
    <xf numFmtId="0" fontId="43" fillId="34" borderId="35" xfId="0" applyFont="1" applyFill="1" applyBorder="1" applyAlignment="1">
      <alignment horizontal="right" vertical="center" wrapText="1"/>
    </xf>
    <xf numFmtId="0" fontId="43" fillId="34" borderId="20" xfId="0" applyFont="1" applyFill="1" applyBorder="1" applyAlignment="1">
      <alignment horizontal="right" vertical="center" wrapText="1"/>
    </xf>
    <xf numFmtId="0" fontId="43" fillId="34" borderId="36" xfId="0" applyFont="1" applyFill="1" applyBorder="1" applyAlignment="1">
      <alignment horizontal="right" vertical="center" wrapText="1"/>
    </xf>
    <xf numFmtId="0" fontId="43" fillId="34" borderId="37" xfId="0" applyFont="1" applyFill="1" applyBorder="1" applyAlignment="1">
      <alignment horizontal="right" vertical="center" wrapText="1"/>
    </xf>
    <xf numFmtId="0" fontId="43" fillId="34" borderId="38" xfId="0" applyFont="1" applyFill="1" applyBorder="1" applyAlignment="1">
      <alignment horizontal="right" vertical="center" wrapText="1"/>
    </xf>
    <xf numFmtId="49" fontId="10" fillId="0" borderId="39" xfId="61" applyNumberFormat="1" applyFont="1" applyFill="1" applyBorder="1" applyAlignment="1">
      <alignment horizontal="center" vertical="center" wrapText="1"/>
      <protection/>
    </xf>
    <xf numFmtId="49" fontId="10" fillId="0" borderId="40" xfId="61" applyNumberFormat="1" applyFont="1" applyFill="1" applyBorder="1" applyAlignment="1">
      <alignment horizontal="center" vertical="center" wrapText="1"/>
      <protection/>
    </xf>
    <xf numFmtId="49" fontId="10" fillId="0" borderId="41" xfId="61" applyNumberFormat="1" applyFont="1" applyFill="1" applyBorder="1" applyAlignment="1">
      <alignment horizontal="center" vertical="center" wrapText="1"/>
      <protection/>
    </xf>
    <xf numFmtId="0" fontId="10" fillId="0" borderId="42" xfId="61" applyFont="1" applyFill="1" applyBorder="1" applyAlignment="1">
      <alignment horizontal="center" vertical="center" wrapText="1"/>
      <protection/>
    </xf>
    <xf numFmtId="0" fontId="10" fillId="0" borderId="43" xfId="61" applyFont="1" applyFill="1" applyBorder="1" applyAlignment="1">
      <alignment horizontal="center" vertical="center" wrapText="1"/>
      <protection/>
    </xf>
    <xf numFmtId="0" fontId="10" fillId="0" borderId="44" xfId="61" applyFont="1" applyFill="1" applyBorder="1" applyAlignment="1">
      <alignment horizontal="center" vertical="center" wrapText="1"/>
      <protection/>
    </xf>
    <xf numFmtId="4" fontId="51" fillId="34" borderId="14" xfId="0" applyNumberFormat="1" applyFont="1" applyFill="1" applyBorder="1" applyAlignment="1">
      <alignment horizontal="center" vertical="center" wrapText="1"/>
    </xf>
    <xf numFmtId="4" fontId="51" fillId="34" borderId="45" xfId="0" applyNumberFormat="1" applyFont="1" applyFill="1" applyBorder="1" applyAlignment="1">
      <alignment horizontal="center" vertical="center" wrapText="1"/>
    </xf>
    <xf numFmtId="4" fontId="51" fillId="34" borderId="16" xfId="0" applyNumberFormat="1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50" fillId="35" borderId="19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M1"/>
    </sheetView>
  </sheetViews>
  <sheetFormatPr defaultColWidth="9.140625" defaultRowHeight="15"/>
  <cols>
    <col min="1" max="1" width="6.57421875" style="35" customWidth="1"/>
    <col min="2" max="2" width="19.00390625" style="35" customWidth="1"/>
    <col min="3" max="3" width="9.00390625" style="36" customWidth="1"/>
    <col min="4" max="4" width="13.28125" style="35" customWidth="1"/>
    <col min="5" max="5" width="16.140625" style="83" customWidth="1"/>
    <col min="6" max="6" width="12.140625" style="35" customWidth="1"/>
    <col min="7" max="7" width="20.140625" style="35" customWidth="1"/>
    <col min="8" max="8" width="9.8515625" style="35" customWidth="1"/>
    <col min="9" max="9" width="12.00390625" style="35" customWidth="1"/>
    <col min="10" max="10" width="11.00390625" style="35" hidden="1" customWidth="1"/>
    <col min="11" max="11" width="10.8515625" style="35" customWidth="1"/>
    <col min="12" max="12" width="17.8515625" style="35" hidden="1" customWidth="1"/>
    <col min="13" max="13" width="16.28125" style="35" customWidth="1"/>
    <col min="14" max="14" width="13.8515625" style="35" hidden="1" customWidth="1"/>
    <col min="15" max="16384" width="9.140625" style="35" customWidth="1"/>
  </cols>
  <sheetData>
    <row r="1" spans="1:14" ht="12.75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6"/>
    </row>
    <row r="2" spans="1:14" ht="12.75">
      <c r="A2" s="63" t="s">
        <v>42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16"/>
    </row>
    <row r="4" ht="13.5" thickBot="1"/>
    <row r="5" spans="1:14" ht="51.75" thickTop="1">
      <c r="A5" s="59" t="s">
        <v>34</v>
      </c>
      <c r="B5" s="20" t="s">
        <v>25</v>
      </c>
      <c r="C5" s="20" t="s">
        <v>0</v>
      </c>
      <c r="D5" s="20" t="s">
        <v>35</v>
      </c>
      <c r="E5" s="86" t="s">
        <v>2</v>
      </c>
      <c r="F5" s="20" t="s">
        <v>1</v>
      </c>
      <c r="G5" s="20" t="s">
        <v>36</v>
      </c>
      <c r="H5" s="20" t="s">
        <v>3</v>
      </c>
      <c r="I5" s="20" t="s">
        <v>4</v>
      </c>
      <c r="J5" s="21" t="s">
        <v>5</v>
      </c>
      <c r="K5" s="20" t="s">
        <v>41</v>
      </c>
      <c r="L5" s="18" t="s">
        <v>6</v>
      </c>
      <c r="M5" s="19" t="s">
        <v>7</v>
      </c>
      <c r="N5" s="2" t="s">
        <v>8</v>
      </c>
    </row>
    <row r="6" spans="1:14" ht="96">
      <c r="A6" s="60" t="s">
        <v>43</v>
      </c>
      <c r="B6" s="41" t="s">
        <v>153</v>
      </c>
      <c r="C6" s="42" t="s">
        <v>44</v>
      </c>
      <c r="D6" s="43" t="s">
        <v>45</v>
      </c>
      <c r="E6" s="84" t="s">
        <v>46</v>
      </c>
      <c r="F6" s="41" t="s">
        <v>38</v>
      </c>
      <c r="G6" s="38" t="s">
        <v>47</v>
      </c>
      <c r="H6" s="48" t="s">
        <v>48</v>
      </c>
      <c r="I6" s="49"/>
      <c r="J6" s="50">
        <v>698.19</v>
      </c>
      <c r="K6" s="53">
        <v>580</v>
      </c>
      <c r="L6" s="22">
        <f>I6*J6</f>
        <v>0</v>
      </c>
      <c r="M6" s="28">
        <f>I6*K6</f>
        <v>0</v>
      </c>
      <c r="N6" s="24">
        <v>3</v>
      </c>
    </row>
    <row r="7" spans="1:14" ht="24">
      <c r="A7" s="60" t="s">
        <v>49</v>
      </c>
      <c r="B7" s="41" t="s">
        <v>50</v>
      </c>
      <c r="C7" s="42" t="s">
        <v>51</v>
      </c>
      <c r="D7" s="43" t="s">
        <v>52</v>
      </c>
      <c r="E7" s="84" t="s">
        <v>53</v>
      </c>
      <c r="F7" s="41" t="s">
        <v>38</v>
      </c>
      <c r="G7" s="38" t="s">
        <v>54</v>
      </c>
      <c r="H7" s="48" t="s">
        <v>55</v>
      </c>
      <c r="I7" s="49"/>
      <c r="J7" s="50">
        <v>682</v>
      </c>
      <c r="K7" s="53">
        <v>590</v>
      </c>
      <c r="L7" s="22">
        <f aca="true" t="shared" si="0" ref="L7:L28">I7*J7</f>
        <v>0</v>
      </c>
      <c r="M7" s="28">
        <f aca="true" t="shared" si="1" ref="M7:M16">I7*K7</f>
        <v>0</v>
      </c>
      <c r="N7" s="24">
        <v>3</v>
      </c>
    </row>
    <row r="8" spans="1:14" ht="33.75">
      <c r="A8" s="60" t="s">
        <v>56</v>
      </c>
      <c r="B8" s="41" t="s">
        <v>57</v>
      </c>
      <c r="C8" s="42" t="s">
        <v>58</v>
      </c>
      <c r="D8" s="43" t="s">
        <v>59</v>
      </c>
      <c r="E8" s="84" t="s">
        <v>60</v>
      </c>
      <c r="F8" s="41" t="s">
        <v>38</v>
      </c>
      <c r="G8" s="38" t="s">
        <v>61</v>
      </c>
      <c r="H8" s="48" t="s">
        <v>62</v>
      </c>
      <c r="I8" s="49"/>
      <c r="J8" s="50">
        <v>61.08</v>
      </c>
      <c r="K8" s="53">
        <v>57.5</v>
      </c>
      <c r="L8" s="22">
        <f t="shared" si="0"/>
        <v>0</v>
      </c>
      <c r="M8" s="28">
        <f t="shared" si="1"/>
        <v>0</v>
      </c>
      <c r="N8" s="24">
        <v>3</v>
      </c>
    </row>
    <row r="9" spans="1:14" ht="33.75">
      <c r="A9" s="58">
        <v>79</v>
      </c>
      <c r="B9" s="41" t="s">
        <v>63</v>
      </c>
      <c r="C9" s="42" t="s">
        <v>64</v>
      </c>
      <c r="D9" s="43" t="s">
        <v>59</v>
      </c>
      <c r="E9" s="84" t="s">
        <v>60</v>
      </c>
      <c r="F9" s="41" t="s">
        <v>38</v>
      </c>
      <c r="G9" s="38" t="s">
        <v>65</v>
      </c>
      <c r="H9" s="48" t="s">
        <v>62</v>
      </c>
      <c r="I9" s="49"/>
      <c r="J9" s="50">
        <v>137.27</v>
      </c>
      <c r="K9" s="53">
        <v>118</v>
      </c>
      <c r="L9" s="22">
        <f t="shared" si="0"/>
        <v>0</v>
      </c>
      <c r="M9" s="28">
        <f t="shared" si="1"/>
        <v>0</v>
      </c>
      <c r="N9" s="51">
        <v>3</v>
      </c>
    </row>
    <row r="10" spans="1:14" ht="33.75">
      <c r="A10" s="58">
        <v>82</v>
      </c>
      <c r="B10" s="41" t="s">
        <v>66</v>
      </c>
      <c r="C10" s="42" t="s">
        <v>67</v>
      </c>
      <c r="D10" s="43" t="s">
        <v>68</v>
      </c>
      <c r="E10" s="84" t="s">
        <v>60</v>
      </c>
      <c r="F10" s="41" t="s">
        <v>38</v>
      </c>
      <c r="G10" s="38" t="s">
        <v>69</v>
      </c>
      <c r="H10" s="48" t="s">
        <v>62</v>
      </c>
      <c r="I10" s="49"/>
      <c r="J10" s="50">
        <v>166.03</v>
      </c>
      <c r="K10" s="53">
        <v>146.5</v>
      </c>
      <c r="L10" s="22">
        <f t="shared" si="0"/>
        <v>0</v>
      </c>
      <c r="M10" s="28">
        <f t="shared" si="1"/>
        <v>0</v>
      </c>
      <c r="N10" s="51">
        <v>3</v>
      </c>
    </row>
    <row r="11" spans="1:14" ht="97.5">
      <c r="A11" s="73" t="s">
        <v>70</v>
      </c>
      <c r="B11" s="76" t="s">
        <v>71</v>
      </c>
      <c r="C11" s="42" t="s">
        <v>72</v>
      </c>
      <c r="D11" s="43" t="s">
        <v>73</v>
      </c>
      <c r="E11" s="84" t="s">
        <v>74</v>
      </c>
      <c r="F11" s="41" t="s">
        <v>37</v>
      </c>
      <c r="G11" s="39" t="s">
        <v>75</v>
      </c>
      <c r="H11" s="48" t="s">
        <v>40</v>
      </c>
      <c r="I11" s="49"/>
      <c r="J11" s="50">
        <v>1.61</v>
      </c>
      <c r="K11" s="53">
        <v>1.61</v>
      </c>
      <c r="L11" s="22">
        <f t="shared" si="0"/>
        <v>0</v>
      </c>
      <c r="M11" s="28">
        <f t="shared" si="1"/>
        <v>0</v>
      </c>
      <c r="N11" s="51">
        <v>3</v>
      </c>
    </row>
    <row r="12" spans="1:14" ht="97.5">
      <c r="A12" s="74"/>
      <c r="B12" s="77"/>
      <c r="C12" s="42" t="s">
        <v>76</v>
      </c>
      <c r="D12" s="43" t="s">
        <v>77</v>
      </c>
      <c r="E12" s="84" t="s">
        <v>74</v>
      </c>
      <c r="F12" s="41" t="s">
        <v>37</v>
      </c>
      <c r="G12" s="39" t="s">
        <v>78</v>
      </c>
      <c r="H12" s="48" t="s">
        <v>40</v>
      </c>
      <c r="I12" s="49"/>
      <c r="J12" s="50">
        <v>1.61</v>
      </c>
      <c r="K12" s="53">
        <v>1.58</v>
      </c>
      <c r="L12" s="22">
        <f t="shared" si="0"/>
        <v>0</v>
      </c>
      <c r="M12" s="28">
        <f t="shared" si="1"/>
        <v>0</v>
      </c>
      <c r="N12" s="51">
        <v>3</v>
      </c>
    </row>
    <row r="13" spans="1:14" ht="97.5">
      <c r="A13" s="75"/>
      <c r="B13" s="78"/>
      <c r="C13" s="42" t="s">
        <v>79</v>
      </c>
      <c r="D13" s="43" t="s">
        <v>80</v>
      </c>
      <c r="E13" s="84" t="s">
        <v>74</v>
      </c>
      <c r="F13" s="41" t="s">
        <v>37</v>
      </c>
      <c r="G13" s="39" t="s">
        <v>81</v>
      </c>
      <c r="H13" s="48" t="s">
        <v>40</v>
      </c>
      <c r="I13" s="49"/>
      <c r="J13" s="50">
        <v>1.61</v>
      </c>
      <c r="K13" s="53">
        <v>1.55</v>
      </c>
      <c r="L13" s="22">
        <f t="shared" si="0"/>
        <v>0</v>
      </c>
      <c r="M13" s="28">
        <f t="shared" si="1"/>
        <v>0</v>
      </c>
      <c r="N13" s="51">
        <v>3</v>
      </c>
    </row>
    <row r="14" spans="1:14" ht="107.25">
      <c r="A14" s="73" t="s">
        <v>82</v>
      </c>
      <c r="B14" s="76" t="s">
        <v>83</v>
      </c>
      <c r="C14" s="42" t="s">
        <v>84</v>
      </c>
      <c r="D14" s="43" t="s">
        <v>85</v>
      </c>
      <c r="E14" s="84" t="s">
        <v>74</v>
      </c>
      <c r="F14" s="41" t="s">
        <v>37</v>
      </c>
      <c r="G14" s="39" t="s">
        <v>86</v>
      </c>
      <c r="H14" s="48" t="s">
        <v>40</v>
      </c>
      <c r="I14" s="49"/>
      <c r="J14" s="50">
        <v>2.03</v>
      </c>
      <c r="K14" s="53">
        <v>1.86</v>
      </c>
      <c r="L14" s="22">
        <f t="shared" si="0"/>
        <v>0</v>
      </c>
      <c r="M14" s="28">
        <f t="shared" si="1"/>
        <v>0</v>
      </c>
      <c r="N14" s="51">
        <v>3</v>
      </c>
    </row>
    <row r="15" spans="1:14" ht="107.25">
      <c r="A15" s="74"/>
      <c r="B15" s="77"/>
      <c r="C15" s="42" t="s">
        <v>87</v>
      </c>
      <c r="D15" s="43" t="s">
        <v>88</v>
      </c>
      <c r="E15" s="84" t="s">
        <v>74</v>
      </c>
      <c r="F15" s="41" t="s">
        <v>37</v>
      </c>
      <c r="G15" s="39" t="s">
        <v>89</v>
      </c>
      <c r="H15" s="48" t="s">
        <v>40</v>
      </c>
      <c r="I15" s="49"/>
      <c r="J15" s="50">
        <v>2.03</v>
      </c>
      <c r="K15" s="53">
        <v>1.76</v>
      </c>
      <c r="L15" s="22">
        <f t="shared" si="0"/>
        <v>0</v>
      </c>
      <c r="M15" s="28">
        <f t="shared" si="1"/>
        <v>0</v>
      </c>
      <c r="N15" s="51">
        <v>3</v>
      </c>
    </row>
    <row r="16" spans="1:14" ht="107.25">
      <c r="A16" s="75"/>
      <c r="B16" s="78"/>
      <c r="C16" s="42" t="s">
        <v>90</v>
      </c>
      <c r="D16" s="43" t="s">
        <v>91</v>
      </c>
      <c r="E16" s="84" t="s">
        <v>74</v>
      </c>
      <c r="F16" s="41" t="s">
        <v>37</v>
      </c>
      <c r="G16" s="39" t="s">
        <v>92</v>
      </c>
      <c r="H16" s="48" t="s">
        <v>40</v>
      </c>
      <c r="I16" s="49"/>
      <c r="J16" s="50">
        <v>2.03</v>
      </c>
      <c r="K16" s="53">
        <v>1.66</v>
      </c>
      <c r="L16" s="22">
        <f t="shared" si="0"/>
        <v>0</v>
      </c>
      <c r="M16" s="28">
        <f t="shared" si="1"/>
        <v>0</v>
      </c>
      <c r="N16" s="51">
        <v>3</v>
      </c>
    </row>
    <row r="17" spans="1:14" ht="72">
      <c r="A17" s="60" t="s">
        <v>93</v>
      </c>
      <c r="B17" s="41" t="s">
        <v>94</v>
      </c>
      <c r="C17" s="42" t="s">
        <v>95</v>
      </c>
      <c r="D17" s="43" t="s">
        <v>96</v>
      </c>
      <c r="E17" s="84" t="s">
        <v>97</v>
      </c>
      <c r="F17" s="41" t="s">
        <v>38</v>
      </c>
      <c r="G17" s="38" t="s">
        <v>98</v>
      </c>
      <c r="H17" s="48" t="s">
        <v>62</v>
      </c>
      <c r="I17" s="49"/>
      <c r="J17" s="50">
        <v>157.06</v>
      </c>
      <c r="K17" s="53">
        <v>137</v>
      </c>
      <c r="L17" s="22">
        <f t="shared" si="0"/>
        <v>0</v>
      </c>
      <c r="M17" s="28">
        <f aca="true" t="shared" si="2" ref="M17:M28">I17*K17</f>
        <v>0</v>
      </c>
      <c r="N17" s="51">
        <v>3</v>
      </c>
    </row>
    <row r="18" spans="1:14" ht="84">
      <c r="A18" s="60" t="s">
        <v>99</v>
      </c>
      <c r="B18" s="41" t="s">
        <v>100</v>
      </c>
      <c r="C18" s="42" t="s">
        <v>101</v>
      </c>
      <c r="D18" s="43" t="s">
        <v>102</v>
      </c>
      <c r="E18" s="84" t="s">
        <v>60</v>
      </c>
      <c r="F18" s="41" t="s">
        <v>38</v>
      </c>
      <c r="G18" s="38" t="s">
        <v>103</v>
      </c>
      <c r="H18" s="48" t="s">
        <v>104</v>
      </c>
      <c r="I18" s="49"/>
      <c r="J18" s="50">
        <v>125.5</v>
      </c>
      <c r="K18" s="82">
        <v>124.52</v>
      </c>
      <c r="L18" s="22">
        <f t="shared" si="0"/>
        <v>0</v>
      </c>
      <c r="M18" s="28">
        <f t="shared" si="2"/>
        <v>0</v>
      </c>
      <c r="N18" s="51">
        <v>3</v>
      </c>
    </row>
    <row r="19" spans="1:14" ht="60">
      <c r="A19" s="60" t="s">
        <v>105</v>
      </c>
      <c r="B19" s="41" t="s">
        <v>106</v>
      </c>
      <c r="C19" s="42" t="s">
        <v>107</v>
      </c>
      <c r="D19" s="43" t="s">
        <v>108</v>
      </c>
      <c r="E19" s="84" t="s">
        <v>74</v>
      </c>
      <c r="F19" s="41" t="s">
        <v>39</v>
      </c>
      <c r="G19" s="38" t="s">
        <v>109</v>
      </c>
      <c r="H19" s="48" t="s">
        <v>110</v>
      </c>
      <c r="I19" s="49"/>
      <c r="J19" s="50">
        <v>45.55</v>
      </c>
      <c r="K19" s="82">
        <v>45.19</v>
      </c>
      <c r="L19" s="22">
        <f t="shared" si="0"/>
        <v>0</v>
      </c>
      <c r="M19" s="28">
        <f t="shared" si="2"/>
        <v>0</v>
      </c>
      <c r="N19" s="51">
        <v>3</v>
      </c>
    </row>
    <row r="20" spans="1:14" ht="36">
      <c r="A20" s="61" t="s">
        <v>111</v>
      </c>
      <c r="B20" s="41" t="s">
        <v>112</v>
      </c>
      <c r="C20" s="42" t="s">
        <v>113</v>
      </c>
      <c r="D20" s="43" t="s">
        <v>108</v>
      </c>
      <c r="E20" s="84" t="s">
        <v>74</v>
      </c>
      <c r="F20" s="41" t="s">
        <v>39</v>
      </c>
      <c r="G20" s="38" t="s">
        <v>114</v>
      </c>
      <c r="H20" s="48" t="s">
        <v>55</v>
      </c>
      <c r="I20" s="49"/>
      <c r="J20" s="50">
        <v>159.84</v>
      </c>
      <c r="K20" s="53">
        <v>158</v>
      </c>
      <c r="L20" s="22">
        <f t="shared" si="0"/>
        <v>0</v>
      </c>
      <c r="M20" s="28">
        <f t="shared" si="2"/>
        <v>0</v>
      </c>
      <c r="N20" s="51">
        <v>3</v>
      </c>
    </row>
    <row r="21" spans="1:14" ht="45">
      <c r="A21" s="58">
        <v>126</v>
      </c>
      <c r="B21" s="41" t="s">
        <v>115</v>
      </c>
      <c r="C21" s="42" t="s">
        <v>116</v>
      </c>
      <c r="D21" s="43" t="s">
        <v>117</v>
      </c>
      <c r="E21" s="84" t="s">
        <v>156</v>
      </c>
      <c r="F21" s="41" t="s">
        <v>38</v>
      </c>
      <c r="G21" s="38" t="s">
        <v>118</v>
      </c>
      <c r="H21" s="48" t="s">
        <v>104</v>
      </c>
      <c r="I21" s="49"/>
      <c r="J21" s="50">
        <v>58.55</v>
      </c>
      <c r="K21" s="53">
        <v>53.5</v>
      </c>
      <c r="L21" s="22">
        <f t="shared" si="0"/>
        <v>0</v>
      </c>
      <c r="M21" s="28">
        <f t="shared" si="2"/>
        <v>0</v>
      </c>
      <c r="N21" s="51">
        <v>2</v>
      </c>
    </row>
    <row r="22" spans="1:14" ht="36">
      <c r="A22" s="60" t="s">
        <v>119</v>
      </c>
      <c r="B22" s="41" t="s">
        <v>120</v>
      </c>
      <c r="C22" s="42" t="s">
        <v>121</v>
      </c>
      <c r="D22" s="43" t="s">
        <v>117</v>
      </c>
      <c r="E22" s="84" t="s">
        <v>157</v>
      </c>
      <c r="F22" s="41" t="s">
        <v>38</v>
      </c>
      <c r="G22" s="38" t="s">
        <v>122</v>
      </c>
      <c r="H22" s="48" t="s">
        <v>104</v>
      </c>
      <c r="I22" s="49"/>
      <c r="J22" s="50">
        <v>53.3</v>
      </c>
      <c r="K22" s="82">
        <v>52.88</v>
      </c>
      <c r="L22" s="22">
        <f t="shared" si="0"/>
        <v>0</v>
      </c>
      <c r="M22" s="28">
        <f t="shared" si="2"/>
        <v>0</v>
      </c>
      <c r="N22" s="51">
        <v>3</v>
      </c>
    </row>
    <row r="23" spans="1:14" ht="48">
      <c r="A23" s="60" t="s">
        <v>123</v>
      </c>
      <c r="B23" s="41" t="s">
        <v>124</v>
      </c>
      <c r="C23" s="45" t="s">
        <v>125</v>
      </c>
      <c r="D23" s="43" t="s">
        <v>117</v>
      </c>
      <c r="E23" s="84" t="s">
        <v>158</v>
      </c>
      <c r="F23" s="41" t="s">
        <v>38</v>
      </c>
      <c r="G23" s="38" t="s">
        <v>126</v>
      </c>
      <c r="H23" s="48" t="s">
        <v>104</v>
      </c>
      <c r="I23" s="49"/>
      <c r="J23" s="50">
        <v>147.02</v>
      </c>
      <c r="K23" s="53">
        <v>124.5</v>
      </c>
      <c r="L23" s="22">
        <f t="shared" si="0"/>
        <v>0</v>
      </c>
      <c r="M23" s="28">
        <f t="shared" si="2"/>
        <v>0</v>
      </c>
      <c r="N23" s="51">
        <v>3</v>
      </c>
    </row>
    <row r="24" spans="1:14" ht="24">
      <c r="A24" s="62">
        <v>232</v>
      </c>
      <c r="B24" s="40" t="s">
        <v>127</v>
      </c>
      <c r="C24" s="42" t="s">
        <v>128</v>
      </c>
      <c r="D24" s="44" t="s">
        <v>129</v>
      </c>
      <c r="E24" s="84" t="s">
        <v>139</v>
      </c>
      <c r="F24" s="40" t="s">
        <v>38</v>
      </c>
      <c r="G24" s="37" t="s">
        <v>130</v>
      </c>
      <c r="H24" s="52" t="s">
        <v>62</v>
      </c>
      <c r="I24" s="49"/>
      <c r="J24" s="50">
        <v>310.34</v>
      </c>
      <c r="K24" s="53">
        <v>290</v>
      </c>
      <c r="L24" s="22">
        <f t="shared" si="0"/>
        <v>0</v>
      </c>
      <c r="M24" s="28">
        <f t="shared" si="2"/>
        <v>0</v>
      </c>
      <c r="N24" s="51">
        <v>3</v>
      </c>
    </row>
    <row r="25" spans="1:14" ht="24">
      <c r="A25" s="60" t="s">
        <v>131</v>
      </c>
      <c r="B25" s="40" t="s">
        <v>132</v>
      </c>
      <c r="C25" s="42" t="s">
        <v>133</v>
      </c>
      <c r="D25" s="44" t="s">
        <v>129</v>
      </c>
      <c r="E25" s="84" t="s">
        <v>139</v>
      </c>
      <c r="F25" s="40" t="s">
        <v>38</v>
      </c>
      <c r="G25" s="37" t="s">
        <v>134</v>
      </c>
      <c r="H25" s="52" t="s">
        <v>62</v>
      </c>
      <c r="I25" s="49"/>
      <c r="J25" s="50">
        <v>377.67</v>
      </c>
      <c r="K25" s="53">
        <v>350</v>
      </c>
      <c r="L25" s="22">
        <f t="shared" si="0"/>
        <v>0</v>
      </c>
      <c r="M25" s="28">
        <f t="shared" si="2"/>
        <v>0</v>
      </c>
      <c r="N25" s="51">
        <v>3</v>
      </c>
    </row>
    <row r="26" spans="1:14" ht="24">
      <c r="A26" s="60" t="s">
        <v>135</v>
      </c>
      <c r="B26" s="46" t="s">
        <v>136</v>
      </c>
      <c r="C26" s="42" t="s">
        <v>137</v>
      </c>
      <c r="D26" s="44" t="s">
        <v>138</v>
      </c>
      <c r="E26" s="84" t="s">
        <v>139</v>
      </c>
      <c r="F26" s="41" t="s">
        <v>38</v>
      </c>
      <c r="G26" s="38" t="s">
        <v>140</v>
      </c>
      <c r="H26" s="48" t="s">
        <v>141</v>
      </c>
      <c r="I26" s="49"/>
      <c r="J26" s="50">
        <v>1185.63</v>
      </c>
      <c r="K26" s="53">
        <v>501</v>
      </c>
      <c r="L26" s="22">
        <f t="shared" si="0"/>
        <v>0</v>
      </c>
      <c r="M26" s="28">
        <f t="shared" si="2"/>
        <v>0</v>
      </c>
      <c r="N26" s="51">
        <v>3</v>
      </c>
    </row>
    <row r="27" spans="1:14" ht="24">
      <c r="A27" s="60" t="s">
        <v>142</v>
      </c>
      <c r="B27" s="41" t="s">
        <v>143</v>
      </c>
      <c r="C27" s="42" t="s">
        <v>144</v>
      </c>
      <c r="D27" s="43" t="s">
        <v>145</v>
      </c>
      <c r="E27" s="84" t="s">
        <v>139</v>
      </c>
      <c r="F27" s="41" t="s">
        <v>38</v>
      </c>
      <c r="G27" s="38" t="s">
        <v>146</v>
      </c>
      <c r="H27" s="48" t="s">
        <v>141</v>
      </c>
      <c r="I27" s="49"/>
      <c r="J27" s="50">
        <v>143.25</v>
      </c>
      <c r="K27" s="53">
        <v>125</v>
      </c>
      <c r="L27" s="22">
        <f t="shared" si="0"/>
        <v>0</v>
      </c>
      <c r="M27" s="28">
        <f t="shared" si="2"/>
        <v>0</v>
      </c>
      <c r="N27" s="51">
        <v>3</v>
      </c>
    </row>
    <row r="28" spans="1:14" ht="36.75" thickBot="1">
      <c r="A28" s="60" t="s">
        <v>147</v>
      </c>
      <c r="B28" s="41" t="s">
        <v>148</v>
      </c>
      <c r="C28" s="42" t="s">
        <v>149</v>
      </c>
      <c r="D28" s="47" t="s">
        <v>150</v>
      </c>
      <c r="E28" s="85" t="s">
        <v>74</v>
      </c>
      <c r="F28" s="41" t="s">
        <v>151</v>
      </c>
      <c r="G28" s="38" t="s">
        <v>152</v>
      </c>
      <c r="H28" s="48" t="s">
        <v>104</v>
      </c>
      <c r="I28" s="49"/>
      <c r="J28" s="50">
        <v>1110.83</v>
      </c>
      <c r="K28" s="82">
        <v>1102.17</v>
      </c>
      <c r="L28" s="22">
        <f t="shared" si="0"/>
        <v>0</v>
      </c>
      <c r="M28" s="57">
        <f t="shared" si="2"/>
        <v>0</v>
      </c>
      <c r="N28" s="51">
        <v>3</v>
      </c>
    </row>
    <row r="29" spans="1:14" ht="13.5" thickTop="1">
      <c r="A29" s="70" t="s">
        <v>26</v>
      </c>
      <c r="B29" s="71"/>
      <c r="C29" s="71"/>
      <c r="D29" s="71"/>
      <c r="E29" s="71"/>
      <c r="F29" s="71"/>
      <c r="G29" s="71"/>
      <c r="H29" s="71"/>
      <c r="I29" s="71"/>
      <c r="J29" s="71"/>
      <c r="K29" s="72"/>
      <c r="L29" s="25">
        <f>SUM(L6:L28)</f>
        <v>0</v>
      </c>
      <c r="M29" s="56">
        <f>SUM(M6:M28)</f>
        <v>0</v>
      </c>
      <c r="N29" s="23"/>
    </row>
    <row r="30" spans="1:14" ht="12.75">
      <c r="A30" s="67" t="s">
        <v>27</v>
      </c>
      <c r="B30" s="68"/>
      <c r="C30" s="68"/>
      <c r="D30" s="68"/>
      <c r="E30" s="68"/>
      <c r="F30" s="68"/>
      <c r="G30" s="68"/>
      <c r="H30" s="68"/>
      <c r="I30" s="68"/>
      <c r="J30" s="68"/>
      <c r="K30" s="69"/>
      <c r="L30" s="26">
        <f>L29*0.1</f>
        <v>0</v>
      </c>
      <c r="M30" s="54">
        <f>M29*0.1</f>
        <v>0</v>
      </c>
      <c r="N30" s="23"/>
    </row>
    <row r="31" spans="1:14" ht="13.5" thickBot="1">
      <c r="A31" s="64" t="s">
        <v>28</v>
      </c>
      <c r="B31" s="65"/>
      <c r="C31" s="65"/>
      <c r="D31" s="65"/>
      <c r="E31" s="65"/>
      <c r="F31" s="65"/>
      <c r="G31" s="65"/>
      <c r="H31" s="65"/>
      <c r="I31" s="65"/>
      <c r="J31" s="65"/>
      <c r="K31" s="66"/>
      <c r="L31" s="27">
        <f>L30+L29</f>
        <v>0</v>
      </c>
      <c r="M31" s="55">
        <f>M30+M29</f>
        <v>0</v>
      </c>
      <c r="N31" s="23"/>
    </row>
    <row r="32" ht="13.5" thickTop="1"/>
  </sheetData>
  <sheetProtection/>
  <mergeCells count="9">
    <mergeCell ref="A1:M1"/>
    <mergeCell ref="A2:M2"/>
    <mergeCell ref="A31:K31"/>
    <mergeCell ref="A30:K30"/>
    <mergeCell ref="A29:K29"/>
    <mergeCell ref="A11:A13"/>
    <mergeCell ref="B11:B13"/>
    <mergeCell ref="A14:A16"/>
    <mergeCell ref="B14:B16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00390625" style="1" customWidth="1"/>
    <col min="5" max="5" width="25.421875" style="1" customWidth="1"/>
    <col min="6" max="6" width="27.421875" style="1" customWidth="1"/>
    <col min="7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42</v>
      </c>
    </row>
    <row r="4" ht="15" thickBot="1"/>
    <row r="5" spans="2:7" ht="24.75" thickBot="1">
      <c r="B5" s="3" t="s">
        <v>10</v>
      </c>
      <c r="C5" s="4" t="s">
        <v>154</v>
      </c>
      <c r="E5" s="29" t="s">
        <v>29</v>
      </c>
      <c r="F5" s="30" t="s">
        <v>30</v>
      </c>
      <c r="G5" s="31" t="s">
        <v>31</v>
      </c>
    </row>
    <row r="6" spans="2:7" ht="15" thickBot="1">
      <c r="B6" s="5"/>
      <c r="C6" s="6"/>
      <c r="E6" s="11">
        <f>SUBTOTAL(9,specifikacija!L6:L28)</f>
        <v>0</v>
      </c>
      <c r="F6" s="11">
        <f>SUBTOTAL(9,specifikacija!M6:M28)</f>
        <v>0</v>
      </c>
      <c r="G6" s="12">
        <f>F6*1.1</f>
        <v>0</v>
      </c>
    </row>
    <row r="7" spans="2:7" ht="15.75" thickBot="1">
      <c r="B7" s="3" t="s">
        <v>11</v>
      </c>
      <c r="C7" s="7" t="s">
        <v>23</v>
      </c>
      <c r="E7" s="79" t="s">
        <v>32</v>
      </c>
      <c r="F7" s="80"/>
      <c r="G7" s="81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12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13</v>
      </c>
      <c r="C11" s="7" t="s">
        <v>17</v>
      </c>
      <c r="E11" s="6"/>
      <c r="F11" s="6"/>
      <c r="G11" s="5"/>
    </row>
    <row r="12" spans="2:7" ht="14.25">
      <c r="B12" s="5"/>
      <c r="C12" s="6"/>
      <c r="G12" s="5"/>
    </row>
    <row r="13" spans="2:7" ht="15">
      <c r="B13" s="33" t="s">
        <v>25</v>
      </c>
      <c r="C13" s="34" t="s">
        <v>33</v>
      </c>
      <c r="E13" s="8" t="s">
        <v>20</v>
      </c>
      <c r="F13" s="32">
        <f>SUBTOTAL(101,specifikacija!N6:N28)</f>
        <v>2.9565217391304346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14</v>
      </c>
      <c r="C15" s="4" t="s">
        <v>18</v>
      </c>
      <c r="E15" s="8" t="s">
        <v>21</v>
      </c>
      <c r="F15" s="7" t="s">
        <v>19</v>
      </c>
    </row>
    <row r="16" spans="2:3" ht="14.25">
      <c r="B16" s="5"/>
      <c r="C16" s="6"/>
    </row>
    <row r="17" spans="2:3" ht="25.5">
      <c r="B17" s="3" t="s">
        <v>15</v>
      </c>
      <c r="C17" s="4" t="s">
        <v>155</v>
      </c>
    </row>
    <row r="18" spans="2:3" ht="14.25">
      <c r="B18" s="5"/>
      <c r="C18" s="6"/>
    </row>
    <row r="19" spans="2:3" ht="15">
      <c r="B19" s="3" t="s">
        <v>16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2018-06-08T14:05:40Z</dcterms:modified>
  <cp:category/>
  <cp:version/>
  <cp:contentType/>
  <cp:contentStatus/>
</cp:coreProperties>
</file>