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<sst xmlns="http://schemas.openxmlformats.org/spreadsheetml/2006/main" count="143" uniqueCount="114">
  <si>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</si>
  <si>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</si>
  <si>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</si>
  <si>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</si>
  <si>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</si>
  <si>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</si>
  <si>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</si>
  <si>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</si>
  <si>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</si>
  <si>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</si>
  <si>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</si>
  <si>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</si>
  <si>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</si>
  <si>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</si>
  <si>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</si>
  <si>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</si>
  <si>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</si>
  <si>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</si>
  <si>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</si>
  <si>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</si>
  <si>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</si>
  <si>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</si>
  <si>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</si>
  <si>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</si>
  <si>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</si>
  <si>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</si>
  <si>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</si>
  <si>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Јачина лека</t>
  </si>
  <si>
    <t>rastvor za injekciju</t>
  </si>
  <si>
    <t>prašak za koncentrat za rastvor za infuziju</t>
  </si>
  <si>
    <t>injekcioni špric</t>
  </si>
  <si>
    <t>ПРИЛОГ 1 УГОВОРА - СПЕЦИФИКАЦИЈА ЛЕКОВА СА ЦЕНАМА</t>
  </si>
  <si>
    <t>film tableta</t>
  </si>
  <si>
    <t>250 mg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</si>
  <si>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</si>
  <si>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</si>
  <si>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</si>
  <si>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</si>
  <si>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</si>
  <si>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</si>
  <si>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</si>
  <si>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</si>
  <si>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tableta</t>
  </si>
  <si>
    <t>100 mg</t>
  </si>
  <si>
    <t>bočica staklena</t>
  </si>
  <si>
    <t>404-1-110/18-34</t>
  </si>
  <si>
    <t>PHOENIX PHARMA D.O.O.</t>
  </si>
  <si>
    <t>elbasvir, grazoprevir</t>
  </si>
  <si>
    <t>ZEPATIER</t>
  </si>
  <si>
    <t>Schering-Plough Labo NV</t>
  </si>
  <si>
    <t>50 mg + 100 mg</t>
  </si>
  <si>
    <t>temozolomid</t>
  </si>
  <si>
    <t>TEMODAL ◊</t>
  </si>
  <si>
    <t>Shering-Plough Labo N.V</t>
  </si>
  <si>
    <t>5 mg i 20 mg i 100 mg i 250 mg</t>
  </si>
  <si>
    <t>mg</t>
  </si>
  <si>
    <t>pemetreksed 500 mg</t>
  </si>
  <si>
    <t>500 mg</t>
  </si>
  <si>
    <t>rituksimab 100 mg i 500 mg</t>
  </si>
  <si>
    <t>0014140</t>
  </si>
  <si>
    <t>0014141</t>
  </si>
  <si>
    <t>MABTHERA</t>
  </si>
  <si>
    <t>F. Hoffmann-La Roche Ltd./Roche Diagnostics GMBH</t>
  </si>
  <si>
    <t>koncentrat za rastvor za infuziju</t>
  </si>
  <si>
    <t>bočica</t>
  </si>
  <si>
    <t>JKL</t>
  </si>
  <si>
    <t>Укупна цена без ПДВ-а</t>
  </si>
  <si>
    <t>kapsula, tvrda</t>
  </si>
  <si>
    <t>УКУПНО ЗА ПАРТИЈУ 18:</t>
  </si>
  <si>
    <t>rituksimab 1400 mg</t>
  </si>
  <si>
    <t>F. Hoffmann-La Roche Ltd</t>
  </si>
  <si>
    <t>1400 mg/11,7 ml</t>
  </si>
  <si>
    <t>trastuzumab 440 mg</t>
  </si>
  <si>
    <t>HERCEPTIN ◊</t>
  </si>
  <si>
    <t>F. Hoffmann-La Roche Ltd.</t>
  </si>
  <si>
    <t>prašak i rastvarač za koncentrat za rastvor za infuziju</t>
  </si>
  <si>
    <t>440 mg</t>
  </si>
  <si>
    <t>trastuzumab 600 mg</t>
  </si>
  <si>
    <t>600 mg</t>
  </si>
  <si>
    <t>lapatinib</t>
  </si>
  <si>
    <t>TYVERB ◊</t>
  </si>
  <si>
    <t>Glaxo Wellcome Operations; Glaxo Wellcome S.A.</t>
  </si>
  <si>
    <t>pazopanib</t>
  </si>
  <si>
    <t>VOTRIENT◊</t>
  </si>
  <si>
    <t>Glaxo Wellcome S.A.; Glaxo Wellcome Operations</t>
  </si>
  <si>
    <t>200 mg</t>
  </si>
  <si>
    <t>400 mg</t>
  </si>
  <si>
    <t>УКУПНО ЗА ПАРТИЈУ 34:</t>
  </si>
  <si>
    <t>bortezomib 1 mg</t>
  </si>
  <si>
    <t>prašak za rastvor za injekciju</t>
  </si>
  <si>
    <t>1 mg</t>
  </si>
  <si>
    <t>infliksimab - референтни лек</t>
  </si>
  <si>
    <t>REMICADE</t>
  </si>
  <si>
    <t>Janssen Biologics B.V.</t>
  </si>
  <si>
    <t>golimumab</t>
  </si>
  <si>
    <t>SIMPONI</t>
  </si>
  <si>
    <t>50 mg</t>
  </si>
  <si>
    <t>Janssen Biologics B.V</t>
  </si>
  <si>
    <t>УКУПНО ЗА ПАРТИЈУ 46:</t>
  </si>
  <si>
    <t>PEMETREXED ALVOGEN ◊/PEMETREKSED PHARMAS ◊</t>
  </si>
  <si>
    <t>Synthon Hispania, S.L.; Synthon S.R.O/Synthon S.R.O.; Synthon Hispania S.L.</t>
  </si>
  <si>
    <t>0014142</t>
  </si>
  <si>
    <t>1039253</t>
  </si>
  <si>
    <t>0039346</t>
  </si>
  <si>
    <t>0039345</t>
  </si>
  <si>
    <t>1039252</t>
  </si>
  <si>
    <t>0014220</t>
  </si>
  <si>
    <t>0014205</t>
  </si>
  <si>
    <t>0014207</t>
  </si>
  <si>
    <t>1031430/ 1031431/ 1031432/ 1031433</t>
  </si>
  <si>
    <t>0034669/ 0034700</t>
  </si>
  <si>
    <t>VELCADE ◊/
VORTEMYEL ◊</t>
  </si>
  <si>
    <t>Janssen Pharmaceutica N.V./
Alvogen Pharma d.o.o.;
Synthon Hispania, S.L.;
Synthon S.R.O.</t>
  </si>
  <si>
    <t>0039101/
0039114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</si>
</sst>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50" fillId="0" borderId="10" xfId="57" applyNumberFormat="1" applyFont="1" applyFill="1" applyBorder="1" applyAlignment="1">
      <alignment horizontal="center" vertical="center" wrapText="1"/>
      <protection/>
    </xf>
    <xf numFmtId="3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3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55" fillId="0" borderId="0" xfId="0" applyNumberFormat="1" applyFont="1" applyAlignment="1">
      <alignment horizontal="center" vertical="center" wrapText="1"/>
    </xf>
    <xf numFmtId="3" fontId="55" fillId="34" borderId="0" xfId="0" applyNumberFormat="1" applyFont="1" applyFill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 wrapText="1"/>
    </xf>
    <xf numFmtId="4" fontId="55" fillId="34" borderId="0" xfId="0" applyNumberFormat="1" applyFont="1" applyFill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3" fontId="51" fillId="34" borderId="0" xfId="0" applyNumberFormat="1" applyFont="1" applyFill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 wrapText="1"/>
    </xf>
    <xf numFmtId="4" fontId="51" fillId="34" borderId="0" xfId="0" applyNumberFormat="1" applyFont="1" applyFill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3" fontId="57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right" vertical="center" wrapText="1"/>
    </xf>
    <xf numFmtId="0" fontId="57" fillId="0" borderId="18" xfId="0" applyFont="1" applyBorder="1" applyAlignment="1">
      <alignment horizontal="right" vertical="center" wrapText="1"/>
    </xf>
    <xf numFmtId="0" fontId="57" fillId="0" borderId="19" xfId="0" applyFont="1" applyBorder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4" fontId="57" fillId="35" borderId="10" xfId="0" applyNumberFormat="1" applyFont="1" applyFill="1" applyBorder="1" applyAlignment="1">
      <alignment horizontal="center" vertical="center" wrapText="1"/>
    </xf>
    <xf numFmtId="49" fontId="57" fillId="35" borderId="10" xfId="0" applyNumberFormat="1" applyFont="1" applyFill="1" applyBorder="1" applyAlignment="1">
      <alignment horizontal="center" vertical="center" wrapText="1"/>
    </xf>
    <xf numFmtId="4" fontId="52" fillId="33" borderId="14" xfId="57" applyNumberFormat="1" applyFont="1" applyFill="1" applyBorder="1" applyAlignment="1">
      <alignment horizontal="center" vertical="center" wrapText="1"/>
      <protection/>
    </xf>
    <xf numFmtId="4" fontId="52" fillId="33" borderId="12" xfId="57" applyNumberFormat="1" applyFont="1" applyFill="1" applyBorder="1" applyAlignment="1">
      <alignment horizontal="center" vertical="center" wrapText="1"/>
      <protection/>
    </xf>
    <xf numFmtId="4" fontId="52" fillId="33" borderId="16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7.8515625" style="24" customWidth="1"/>
    <col min="2" max="2" width="21.00390625" style="24" customWidth="1"/>
    <col min="3" max="3" width="10.28125" style="40" customWidth="1"/>
    <col min="4" max="4" width="17.00390625" style="24" customWidth="1"/>
    <col min="5" max="5" width="23.8515625" style="52" customWidth="1"/>
    <col min="6" max="6" width="23.7109375" style="24" customWidth="1"/>
    <col min="7" max="7" width="17.28125" style="24" customWidth="1"/>
    <col min="8" max="8" width="13.00390625" style="24" customWidth="1"/>
    <col min="9" max="9" width="17.28125" style="23" customWidth="1"/>
    <col min="10" max="10" width="17.28125" style="41" hidden="1" customWidth="1"/>
    <col min="11" max="11" width="14.140625" style="42" customWidth="1"/>
    <col min="12" max="12" width="18.8515625" style="43" hidden="1" customWidth="1"/>
    <col min="13" max="13" width="17.28125" style="42" customWidth="1"/>
    <col min="14" max="14" width="17.57421875" style="23" hidden="1" customWidth="1"/>
    <col min="15" max="16384" width="9.140625" style="24" customWidth="1"/>
  </cols>
  <sheetData>
    <row r="2" spans="1:13" ht="12.75" customHeight="1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75" customHeight="1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">
      <c r="A4" s="25"/>
      <c r="B4" s="25"/>
      <c r="C4" s="26"/>
      <c r="D4" s="25"/>
      <c r="E4" s="49"/>
      <c r="F4" s="25"/>
      <c r="G4" s="25"/>
      <c r="H4" s="25"/>
      <c r="I4" s="27"/>
      <c r="J4" s="28"/>
      <c r="K4" s="29"/>
      <c r="L4" s="30"/>
      <c r="M4" s="29"/>
    </row>
    <row r="6" spans="1:15" ht="20.25" customHeight="1">
      <c r="A6" s="57" t="s">
        <v>22</v>
      </c>
      <c r="B6" s="57" t="s">
        <v>25</v>
      </c>
      <c r="C6" s="68" t="s">
        <v>65</v>
      </c>
      <c r="D6" s="57" t="s">
        <v>26</v>
      </c>
      <c r="E6" s="62" t="s">
        <v>1</v>
      </c>
      <c r="F6" s="56" t="s">
        <v>0</v>
      </c>
      <c r="G6" s="56" t="s">
        <v>27</v>
      </c>
      <c r="H6" s="56" t="s">
        <v>2</v>
      </c>
      <c r="I6" s="55" t="s">
        <v>3</v>
      </c>
      <c r="J6" s="58" t="s">
        <v>4</v>
      </c>
      <c r="K6" s="57" t="s">
        <v>5</v>
      </c>
      <c r="L6" s="58" t="s">
        <v>6</v>
      </c>
      <c r="M6" s="67" t="s">
        <v>66</v>
      </c>
      <c r="N6" s="55" t="s">
        <v>20</v>
      </c>
      <c r="O6" s="25"/>
    </row>
    <row r="7" spans="1:15" ht="12">
      <c r="A7" s="57"/>
      <c r="B7" s="57"/>
      <c r="C7" s="68"/>
      <c r="D7" s="57"/>
      <c r="E7" s="62"/>
      <c r="F7" s="56"/>
      <c r="G7" s="56"/>
      <c r="H7" s="56"/>
      <c r="I7" s="55"/>
      <c r="J7" s="58"/>
      <c r="K7" s="57"/>
      <c r="L7" s="58"/>
      <c r="M7" s="67"/>
      <c r="N7" s="55"/>
      <c r="O7" s="25"/>
    </row>
    <row r="8" spans="1:14" ht="29.25" customHeight="1">
      <c r="A8" s="31">
        <v>12</v>
      </c>
      <c r="B8" s="6" t="s">
        <v>47</v>
      </c>
      <c r="C8" s="32">
        <v>1328444</v>
      </c>
      <c r="D8" s="31" t="s">
        <v>48</v>
      </c>
      <c r="E8" s="50" t="s">
        <v>49</v>
      </c>
      <c r="F8" s="6" t="s">
        <v>32</v>
      </c>
      <c r="G8" s="6" t="s">
        <v>50</v>
      </c>
      <c r="H8" s="6" t="s">
        <v>42</v>
      </c>
      <c r="I8" s="33"/>
      <c r="J8" s="34">
        <v>40906.77</v>
      </c>
      <c r="K8" s="53">
        <v>29772.91</v>
      </c>
      <c r="L8" s="34">
        <f>J8*I8</f>
        <v>0</v>
      </c>
      <c r="M8" s="35">
        <f>I8*K8</f>
        <v>0</v>
      </c>
      <c r="N8" s="36">
        <v>1</v>
      </c>
    </row>
    <row r="9" spans="1:14" ht="48">
      <c r="A9" s="31">
        <v>14</v>
      </c>
      <c r="B9" s="6" t="s">
        <v>51</v>
      </c>
      <c r="C9" s="32" t="s">
        <v>109</v>
      </c>
      <c r="D9" s="31" t="s">
        <v>52</v>
      </c>
      <c r="E9" s="50" t="s">
        <v>53</v>
      </c>
      <c r="F9" s="31" t="s">
        <v>67</v>
      </c>
      <c r="G9" s="31" t="s">
        <v>54</v>
      </c>
      <c r="H9" s="31" t="s">
        <v>55</v>
      </c>
      <c r="I9" s="36"/>
      <c r="J9" s="37">
        <v>24.31</v>
      </c>
      <c r="K9" s="54">
        <v>24.1</v>
      </c>
      <c r="L9" s="34">
        <f>J9*I9</f>
        <v>0</v>
      </c>
      <c r="M9" s="35">
        <f>I9*K9</f>
        <v>0</v>
      </c>
      <c r="N9" s="36">
        <v>1</v>
      </c>
    </row>
    <row r="10" spans="1:14" ht="48">
      <c r="A10" s="31">
        <v>16</v>
      </c>
      <c r="B10" s="6" t="s">
        <v>56</v>
      </c>
      <c r="C10" s="32" t="s">
        <v>110</v>
      </c>
      <c r="D10" s="31" t="s">
        <v>99</v>
      </c>
      <c r="E10" s="50" t="s">
        <v>100</v>
      </c>
      <c r="F10" s="6" t="s">
        <v>29</v>
      </c>
      <c r="G10" s="6" t="s">
        <v>57</v>
      </c>
      <c r="H10" s="6" t="s">
        <v>44</v>
      </c>
      <c r="I10" s="36"/>
      <c r="J10" s="34">
        <v>19964</v>
      </c>
      <c r="K10" s="46">
        <v>19964</v>
      </c>
      <c r="L10" s="34">
        <f>J10*I10</f>
        <v>0</v>
      </c>
      <c r="M10" s="35">
        <f>I10*K10</f>
        <v>0</v>
      </c>
      <c r="N10" s="36">
        <v>3</v>
      </c>
    </row>
    <row r="11" spans="1:14" ht="27.75" customHeight="1">
      <c r="A11" s="61">
        <v>18</v>
      </c>
      <c r="B11" s="59" t="s">
        <v>58</v>
      </c>
      <c r="C11" s="38" t="s">
        <v>59</v>
      </c>
      <c r="D11" s="31" t="s">
        <v>61</v>
      </c>
      <c r="E11" s="50" t="s">
        <v>62</v>
      </c>
      <c r="F11" s="59" t="s">
        <v>63</v>
      </c>
      <c r="G11" s="6" t="s">
        <v>43</v>
      </c>
      <c r="H11" s="6" t="s">
        <v>64</v>
      </c>
      <c r="I11" s="36"/>
      <c r="J11" s="34">
        <v>25504.1</v>
      </c>
      <c r="K11" s="53">
        <v>19883.05</v>
      </c>
      <c r="L11" s="34">
        <f>J11*I11</f>
        <v>0</v>
      </c>
      <c r="M11" s="35">
        <f>I11*K11</f>
        <v>0</v>
      </c>
      <c r="N11" s="36">
        <v>1</v>
      </c>
    </row>
    <row r="12" spans="1:14" ht="26.25" customHeight="1">
      <c r="A12" s="61"/>
      <c r="B12" s="59"/>
      <c r="C12" s="38" t="s">
        <v>60</v>
      </c>
      <c r="D12" s="31" t="s">
        <v>61</v>
      </c>
      <c r="E12" s="50" t="s">
        <v>62</v>
      </c>
      <c r="F12" s="59"/>
      <c r="G12" s="6" t="s">
        <v>57</v>
      </c>
      <c r="H12" s="6" t="s">
        <v>64</v>
      </c>
      <c r="I12" s="36"/>
      <c r="J12" s="34">
        <v>125938.2</v>
      </c>
      <c r="K12" s="53">
        <v>99329.6</v>
      </c>
      <c r="L12" s="34">
        <f>J12*I12</f>
        <v>0</v>
      </c>
      <c r="M12" s="35">
        <f>I12*K12</f>
        <v>0</v>
      </c>
      <c r="N12" s="36">
        <v>1</v>
      </c>
    </row>
    <row r="13" spans="1:14" ht="17.25" customHeight="1">
      <c r="A13" s="61"/>
      <c r="B13" s="59"/>
      <c r="C13" s="60" t="s">
        <v>68</v>
      </c>
      <c r="D13" s="60"/>
      <c r="E13" s="60"/>
      <c r="F13" s="60"/>
      <c r="G13" s="60"/>
      <c r="H13" s="60"/>
      <c r="I13" s="60"/>
      <c r="J13" s="60"/>
      <c r="K13" s="60"/>
      <c r="L13" s="34">
        <f>L11+L12</f>
        <v>0</v>
      </c>
      <c r="M13" s="35">
        <f>M11+M12</f>
        <v>0</v>
      </c>
      <c r="N13" s="36">
        <v>1</v>
      </c>
    </row>
    <row r="14" spans="1:14" ht="27" customHeight="1">
      <c r="A14" s="31">
        <v>19</v>
      </c>
      <c r="B14" s="6" t="s">
        <v>69</v>
      </c>
      <c r="C14" s="32" t="s">
        <v>101</v>
      </c>
      <c r="D14" s="31" t="s">
        <v>61</v>
      </c>
      <c r="E14" s="50" t="s">
        <v>70</v>
      </c>
      <c r="F14" s="31" t="s">
        <v>28</v>
      </c>
      <c r="G14" s="31" t="s">
        <v>71</v>
      </c>
      <c r="H14" s="31" t="s">
        <v>44</v>
      </c>
      <c r="I14" s="36"/>
      <c r="J14" s="34">
        <v>174734.98</v>
      </c>
      <c r="K14" s="46">
        <v>174734.98</v>
      </c>
      <c r="L14" s="34">
        <f aca="true" t="shared" si="0" ref="L14:L19">I14*J14</f>
        <v>0</v>
      </c>
      <c r="M14" s="35">
        <f aca="true" t="shared" si="1" ref="M14:M19">I14*K14</f>
        <v>0</v>
      </c>
      <c r="N14" s="36">
        <v>1</v>
      </c>
    </row>
    <row r="15" spans="1:14" ht="36">
      <c r="A15" s="31">
        <v>20</v>
      </c>
      <c r="B15" s="6" t="s">
        <v>72</v>
      </c>
      <c r="C15" s="32" t="s">
        <v>104</v>
      </c>
      <c r="D15" s="31" t="s">
        <v>73</v>
      </c>
      <c r="E15" s="50" t="s">
        <v>74</v>
      </c>
      <c r="F15" s="6" t="s">
        <v>75</v>
      </c>
      <c r="G15" s="6" t="s">
        <v>76</v>
      </c>
      <c r="H15" s="6" t="s">
        <v>64</v>
      </c>
      <c r="I15" s="36"/>
      <c r="J15" s="34">
        <v>177826.7</v>
      </c>
      <c r="K15" s="53">
        <v>176297.4</v>
      </c>
      <c r="L15" s="34">
        <f t="shared" si="0"/>
        <v>0</v>
      </c>
      <c r="M15" s="35">
        <f t="shared" si="1"/>
        <v>0</v>
      </c>
      <c r="N15" s="36">
        <v>1</v>
      </c>
    </row>
    <row r="16" spans="1:14" ht="27" customHeight="1">
      <c r="A16" s="31">
        <v>21</v>
      </c>
      <c r="B16" s="6" t="s">
        <v>77</v>
      </c>
      <c r="C16" s="32" t="s">
        <v>103</v>
      </c>
      <c r="D16" s="31" t="s">
        <v>73</v>
      </c>
      <c r="E16" s="50" t="s">
        <v>74</v>
      </c>
      <c r="F16" s="6" t="s">
        <v>28</v>
      </c>
      <c r="G16" s="6" t="s">
        <v>78</v>
      </c>
      <c r="H16" s="6" t="s">
        <v>44</v>
      </c>
      <c r="I16" s="33"/>
      <c r="J16" s="34">
        <v>160044.1</v>
      </c>
      <c r="K16" s="53">
        <v>158667.7</v>
      </c>
      <c r="L16" s="34">
        <f t="shared" si="0"/>
        <v>0</v>
      </c>
      <c r="M16" s="35">
        <f t="shared" si="1"/>
        <v>0</v>
      </c>
      <c r="N16" s="36">
        <v>1</v>
      </c>
    </row>
    <row r="17" spans="1:14" ht="27" customHeight="1">
      <c r="A17" s="31">
        <v>32</v>
      </c>
      <c r="B17" s="6" t="s">
        <v>79</v>
      </c>
      <c r="C17" s="38">
        <v>1039715</v>
      </c>
      <c r="D17" s="31" t="s">
        <v>80</v>
      </c>
      <c r="E17" s="50" t="s">
        <v>81</v>
      </c>
      <c r="F17" s="6" t="s">
        <v>32</v>
      </c>
      <c r="G17" s="6" t="s">
        <v>33</v>
      </c>
      <c r="H17" s="6" t="s">
        <v>42</v>
      </c>
      <c r="I17" s="33"/>
      <c r="J17" s="34">
        <v>1762.25</v>
      </c>
      <c r="K17" s="46">
        <v>1762.25</v>
      </c>
      <c r="L17" s="34">
        <f t="shared" si="0"/>
        <v>0</v>
      </c>
      <c r="M17" s="35">
        <f t="shared" si="1"/>
        <v>0</v>
      </c>
      <c r="N17" s="36">
        <v>2</v>
      </c>
    </row>
    <row r="18" spans="1:14" ht="27" customHeight="1">
      <c r="A18" s="61">
        <v>34</v>
      </c>
      <c r="B18" s="59" t="s">
        <v>82</v>
      </c>
      <c r="C18" s="38" t="s">
        <v>105</v>
      </c>
      <c r="D18" s="31" t="s">
        <v>83</v>
      </c>
      <c r="E18" s="50" t="s">
        <v>84</v>
      </c>
      <c r="F18" s="59" t="s">
        <v>32</v>
      </c>
      <c r="G18" s="6" t="s">
        <v>85</v>
      </c>
      <c r="H18" s="59" t="s">
        <v>42</v>
      </c>
      <c r="I18" s="33"/>
      <c r="J18" s="34">
        <v>2443.25</v>
      </c>
      <c r="K18" s="46">
        <v>2443.25</v>
      </c>
      <c r="L18" s="34">
        <f t="shared" si="0"/>
        <v>0</v>
      </c>
      <c r="M18" s="35">
        <f t="shared" si="1"/>
        <v>0</v>
      </c>
      <c r="N18" s="36">
        <v>2</v>
      </c>
    </row>
    <row r="19" spans="1:14" ht="27" customHeight="1">
      <c r="A19" s="61"/>
      <c r="B19" s="59"/>
      <c r="C19" s="38" t="s">
        <v>102</v>
      </c>
      <c r="D19" s="31" t="s">
        <v>83</v>
      </c>
      <c r="E19" s="50" t="s">
        <v>84</v>
      </c>
      <c r="F19" s="59"/>
      <c r="G19" s="6" t="s">
        <v>86</v>
      </c>
      <c r="H19" s="59"/>
      <c r="I19" s="36"/>
      <c r="J19" s="34">
        <v>4886.51</v>
      </c>
      <c r="K19" s="46">
        <v>4886.51</v>
      </c>
      <c r="L19" s="34">
        <f t="shared" si="0"/>
        <v>0</v>
      </c>
      <c r="M19" s="35">
        <f t="shared" si="1"/>
        <v>0</v>
      </c>
      <c r="N19" s="36">
        <v>2</v>
      </c>
    </row>
    <row r="20" spans="1:14" ht="16.5" customHeight="1">
      <c r="A20" s="61"/>
      <c r="B20" s="59"/>
      <c r="C20" s="60" t="s">
        <v>87</v>
      </c>
      <c r="D20" s="60"/>
      <c r="E20" s="60"/>
      <c r="F20" s="60"/>
      <c r="G20" s="60"/>
      <c r="H20" s="60"/>
      <c r="I20" s="60"/>
      <c r="J20" s="60"/>
      <c r="K20" s="60"/>
      <c r="L20" s="34">
        <f>L18+L19</f>
        <v>0</v>
      </c>
      <c r="M20" s="35">
        <f>M18+M19</f>
        <v>0</v>
      </c>
      <c r="N20" s="36">
        <v>2</v>
      </c>
    </row>
    <row r="21" spans="1:14" ht="45">
      <c r="A21" s="31">
        <v>37</v>
      </c>
      <c r="B21" s="6" t="s">
        <v>88</v>
      </c>
      <c r="C21" s="39" t="s">
        <v>113</v>
      </c>
      <c r="D21" s="6" t="s">
        <v>111</v>
      </c>
      <c r="E21" s="51" t="s">
        <v>112</v>
      </c>
      <c r="F21" s="31" t="s">
        <v>89</v>
      </c>
      <c r="G21" s="31" t="s">
        <v>90</v>
      </c>
      <c r="H21" s="44" t="s">
        <v>44</v>
      </c>
      <c r="I21" s="36"/>
      <c r="J21" s="34">
        <v>11403.29</v>
      </c>
      <c r="K21" s="46">
        <v>11403.29</v>
      </c>
      <c r="L21" s="34">
        <f>I21*J21</f>
        <v>0</v>
      </c>
      <c r="M21" s="35">
        <f>I21*K21</f>
        <v>0</v>
      </c>
      <c r="N21" s="36">
        <v>4</v>
      </c>
    </row>
    <row r="22" spans="1:14" ht="27" customHeight="1">
      <c r="A22" s="31">
        <v>43</v>
      </c>
      <c r="B22" s="6" t="s">
        <v>91</v>
      </c>
      <c r="C22" s="39" t="s">
        <v>106</v>
      </c>
      <c r="D22" s="6" t="s">
        <v>92</v>
      </c>
      <c r="E22" s="51" t="s">
        <v>97</v>
      </c>
      <c r="F22" s="6" t="s">
        <v>29</v>
      </c>
      <c r="G22" s="6" t="s">
        <v>43</v>
      </c>
      <c r="H22" s="6" t="s">
        <v>64</v>
      </c>
      <c r="I22" s="33"/>
      <c r="J22" s="34">
        <v>40686.6</v>
      </c>
      <c r="K22" s="53">
        <v>40335.1</v>
      </c>
      <c r="L22" s="34">
        <f>I22*J22</f>
        <v>0</v>
      </c>
      <c r="M22" s="35">
        <f>I22*K22</f>
        <v>0</v>
      </c>
      <c r="N22" s="36">
        <v>1</v>
      </c>
    </row>
    <row r="23" spans="1:14" ht="27" customHeight="1">
      <c r="A23" s="61">
        <v>46</v>
      </c>
      <c r="B23" s="59" t="s">
        <v>94</v>
      </c>
      <c r="C23" s="38" t="s">
        <v>107</v>
      </c>
      <c r="D23" s="31" t="s">
        <v>95</v>
      </c>
      <c r="E23" s="50" t="s">
        <v>93</v>
      </c>
      <c r="F23" s="6" t="s">
        <v>28</v>
      </c>
      <c r="G23" s="6" t="s">
        <v>96</v>
      </c>
      <c r="H23" s="6" t="s">
        <v>30</v>
      </c>
      <c r="I23" s="36"/>
      <c r="J23" s="34">
        <v>93910.6</v>
      </c>
      <c r="K23" s="53">
        <v>86121.9</v>
      </c>
      <c r="L23" s="34">
        <f>I23*J23</f>
        <v>0</v>
      </c>
      <c r="M23" s="35">
        <f>I23*K23</f>
        <v>0</v>
      </c>
      <c r="N23" s="36">
        <v>1</v>
      </c>
    </row>
    <row r="24" spans="1:14" ht="27" customHeight="1">
      <c r="A24" s="61"/>
      <c r="B24" s="59"/>
      <c r="C24" s="38" t="s">
        <v>108</v>
      </c>
      <c r="D24" s="31" t="s">
        <v>95</v>
      </c>
      <c r="E24" s="50" t="s">
        <v>97</v>
      </c>
      <c r="F24" s="6" t="s">
        <v>28</v>
      </c>
      <c r="G24" s="6" t="s">
        <v>43</v>
      </c>
      <c r="H24" s="6" t="s">
        <v>30</v>
      </c>
      <c r="I24" s="33"/>
      <c r="J24" s="34">
        <v>130083.8</v>
      </c>
      <c r="K24" s="53">
        <v>128963.9</v>
      </c>
      <c r="L24" s="34">
        <f>I24*J24</f>
        <v>0</v>
      </c>
      <c r="M24" s="35">
        <f>I24*K24</f>
        <v>0</v>
      </c>
      <c r="N24" s="36">
        <v>1</v>
      </c>
    </row>
    <row r="25" spans="1:14" ht="15.75" customHeight="1">
      <c r="A25" s="61"/>
      <c r="B25" s="59"/>
      <c r="C25" s="60" t="s">
        <v>98</v>
      </c>
      <c r="D25" s="60"/>
      <c r="E25" s="60"/>
      <c r="F25" s="60"/>
      <c r="G25" s="60"/>
      <c r="H25" s="60"/>
      <c r="I25" s="60"/>
      <c r="J25" s="60"/>
      <c r="K25" s="60"/>
      <c r="L25" s="34">
        <f>L23+L24</f>
        <v>0</v>
      </c>
      <c r="M25" s="35">
        <f>M23+M24</f>
        <v>0</v>
      </c>
      <c r="N25" s="36">
        <v>1</v>
      </c>
    </row>
    <row r="26" spans="1:14" s="25" customFormat="1" ht="21" customHeight="1">
      <c r="A26" s="63" t="s">
        <v>7</v>
      </c>
      <c r="B26" s="64"/>
      <c r="C26" s="64"/>
      <c r="D26" s="64"/>
      <c r="E26" s="64"/>
      <c r="F26" s="64"/>
      <c r="G26" s="64"/>
      <c r="H26" s="64"/>
      <c r="I26" s="64"/>
      <c r="J26" s="64"/>
      <c r="K26" s="65"/>
      <c r="L26" s="45">
        <f>L8+L9+L10+L13+L14+L15+L16+L17+L20+L21+L22+L25</f>
        <v>0</v>
      </c>
      <c r="M26" s="46">
        <f>M8+M9+M10+M13+M14+M15+M16+M17+M20+M21+M22+M25</f>
        <v>0</v>
      </c>
      <c r="N26" s="47"/>
    </row>
    <row r="27" spans="1:14" s="25" customFormat="1" ht="21" customHeight="1">
      <c r="A27" s="63" t="s">
        <v>8</v>
      </c>
      <c r="B27" s="64"/>
      <c r="C27" s="64"/>
      <c r="D27" s="64"/>
      <c r="E27" s="64"/>
      <c r="F27" s="64"/>
      <c r="G27" s="64"/>
      <c r="H27" s="64"/>
      <c r="I27" s="64"/>
      <c r="J27" s="64"/>
      <c r="K27" s="65"/>
      <c r="L27" s="48">
        <f>L26*0.1</f>
        <v>0</v>
      </c>
      <c r="M27" s="46">
        <f>M26*0.1</f>
        <v>0</v>
      </c>
      <c r="N27" s="47"/>
    </row>
    <row r="28" spans="1:14" s="25" customFormat="1" ht="21" customHeight="1">
      <c r="A28" s="63" t="s">
        <v>9</v>
      </c>
      <c r="B28" s="64"/>
      <c r="C28" s="64"/>
      <c r="D28" s="64"/>
      <c r="E28" s="64"/>
      <c r="F28" s="64"/>
      <c r="G28" s="64"/>
      <c r="H28" s="64"/>
      <c r="I28" s="64"/>
      <c r="J28" s="64"/>
      <c r="K28" s="65"/>
      <c r="L28" s="45">
        <f>L26+L27</f>
        <v>0</v>
      </c>
      <c r="M28" s="46">
        <f>M26+M27</f>
        <v>0</v>
      </c>
      <c r="N28" s="47"/>
    </row>
  </sheetData>
  <sheetProtection/>
  <mergeCells count="31">
    <mergeCell ref="A2:M2"/>
    <mergeCell ref="A3:M3"/>
    <mergeCell ref="G6:G7"/>
    <mergeCell ref="I6:I7"/>
    <mergeCell ref="M6:M7"/>
    <mergeCell ref="A6:A7"/>
    <mergeCell ref="B6:B7"/>
    <mergeCell ref="C6:C7"/>
    <mergeCell ref="A27:K27"/>
    <mergeCell ref="A28:K28"/>
    <mergeCell ref="C25:K25"/>
    <mergeCell ref="A23:A25"/>
    <mergeCell ref="B23:B25"/>
    <mergeCell ref="C20:K20"/>
    <mergeCell ref="A18:A20"/>
    <mergeCell ref="B18:B20"/>
    <mergeCell ref="A26:K26"/>
    <mergeCell ref="A11:A13"/>
    <mergeCell ref="B11:B13"/>
    <mergeCell ref="F11:F12"/>
    <mergeCell ref="H18:H19"/>
    <mergeCell ref="D6:D7"/>
    <mergeCell ref="F6:F7"/>
    <mergeCell ref="E6:E7"/>
    <mergeCell ref="N6:N7"/>
    <mergeCell ref="H6:H7"/>
    <mergeCell ref="K6:K7"/>
    <mergeCell ref="J6:J7"/>
    <mergeCell ref="L6:L7"/>
    <mergeCell ref="F18:F19"/>
    <mergeCell ref="C13:K13"/>
  </mergeCells>
  <printOptions/>
  <pageMargins left="0.7" right="0.7" top="0.75" bottom="0.75" header="0.3" footer="0.3"/>
  <pageSetup fitToHeight="0" fitToWidth="1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10.8515625" style="1" customWidth="1"/>
    <col min="5" max="5" width="30.140625" style="1" customWidth="1"/>
    <col min="6" max="6" width="18.421875" style="1" customWidth="1"/>
    <col min="7" max="7" width="23.140625" style="1" customWidth="1"/>
    <col min="8" max="16384" width="9.140625" style="1" customWidth="1"/>
  </cols>
  <sheetData>
    <row r="2" spans="2:5" ht="15">
      <c r="B2" s="22" t="s">
        <v>10</v>
      </c>
      <c r="C2" s="22"/>
      <c r="D2" s="22"/>
      <c r="E2" s="22" t="s">
        <v>46</v>
      </c>
    </row>
    <row r="4" ht="15" thickBot="1"/>
    <row r="5" spans="2:7" ht="36.75" thickBot="1">
      <c r="B5" s="2" t="s">
        <v>11</v>
      </c>
      <c r="C5" s="3" t="s">
        <v>45</v>
      </c>
      <c r="E5" s="16" t="s">
        <v>34</v>
      </c>
      <c r="F5" s="17" t="s">
        <v>35</v>
      </c>
      <c r="G5" s="18" t="s">
        <v>36</v>
      </c>
    </row>
    <row r="6" spans="2:7" ht="15" thickBot="1">
      <c r="B6" s="4"/>
      <c r="C6" s="5"/>
      <c r="E6" s="9">
        <f>SUBTOTAL(9,specifikacija!L26)</f>
        <v>0</v>
      </c>
      <c r="F6" s="10">
        <f>SUBTOTAL(9,specifikacija!M26)</f>
        <v>0</v>
      </c>
      <c r="G6" s="11">
        <f>F6*1.1</f>
        <v>0</v>
      </c>
    </row>
    <row r="7" spans="2:7" ht="36.75" thickBot="1">
      <c r="B7" s="2" t="s">
        <v>12</v>
      </c>
      <c r="C7" s="6" t="s">
        <v>38</v>
      </c>
      <c r="E7" s="69" t="s">
        <v>37</v>
      </c>
      <c r="F7" s="70"/>
      <c r="G7" s="71"/>
    </row>
    <row r="8" spans="2:7" ht="15" thickBot="1">
      <c r="B8" s="4"/>
      <c r="C8" s="5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2" t="s">
        <v>13</v>
      </c>
      <c r="C9" s="6" t="s">
        <v>23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14</v>
      </c>
      <c r="C11" s="6" t="s">
        <v>18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15</v>
      </c>
      <c r="C13" s="3" t="s">
        <v>39</v>
      </c>
      <c r="E13" s="7" t="s">
        <v>20</v>
      </c>
      <c r="F13" s="21">
        <f>SUBTOTAL(101,specifikacija!N8:N25)</f>
        <v>1.5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16</v>
      </c>
      <c r="C15" s="3" t="s">
        <v>24</v>
      </c>
      <c r="E15" s="7" t="s">
        <v>21</v>
      </c>
      <c r="F15" s="6" t="s">
        <v>19</v>
      </c>
    </row>
    <row r="16" spans="2:3" ht="14.25">
      <c r="B16" s="4"/>
      <c r="C16" s="5"/>
    </row>
    <row r="17" spans="2:3" ht="15">
      <c r="B17" s="19" t="s">
        <v>40</v>
      </c>
      <c r="C17" s="20" t="s">
        <v>41</v>
      </c>
    </row>
    <row r="18" spans="2:3" ht="14.25">
      <c r="B18" s="4"/>
      <c r="C18" s="5"/>
    </row>
    <row r="19" spans="2:3" ht="15">
      <c r="B19" s="2" t="s">
        <v>17</v>
      </c>
      <c r="C19" s="8">
        <v>33600000</v>
      </c>
    </row>
    <row r="25" ht="14.25">
      <c r="G25" s="15"/>
    </row>
    <row r="26" ht="14.25">
      <c r="G26" s="15"/>
    </row>
    <row r="27" ht="14.25">
      <c r="G27" s="15"/>
    </row>
    <row r="28" ht="14.25">
      <c r="G28" s="15"/>
    </row>
    <row r="29" ht="14.25">
      <c r="G29" s="15"/>
    </row>
  </sheetData>
  <sheetProtection/>
  <mergeCells count="1">
    <mergeCell ref="E7:G7"/>
  </mergeCells>
  <printOptions/>
  <pageMargins left="0.7" right="0.7" top="0.75" bottom="0.75" header="0.3" footer="0.3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2019-07-05T06:59:54Z</dcterms:modified>
  <cp:category/>
  <cp:version/>
  <cp:contentType/>
  <cp:contentStatus/>
</cp:coreProperties>
</file>