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<sst xmlns="http://schemas.openxmlformats.org/spreadsheetml/2006/main" count="449" uniqueCount="324">
  <si>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</si>
  <si>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</si>
  <si>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</si>
  <si>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</si>
  <si>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</si>
  <si>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</si>
  <si>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</si>
  <si>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</si>
  <si>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</si>
  <si>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</si>
  <si>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</si>
  <si>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</si>
  <si>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</si>
  <si>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</si>
  <si>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</si>
  <si>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</si>
  <si>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</si>
  <si>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</si>
  <si>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</si>
  <si>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</si>
  <si>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</si>
  <si>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</si>
  <si>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</si>
  <si>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</si>
  <si>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</si>
  <si>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</si>
  <si>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</si>
  <si>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</si>
  <si>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</si>
  <si>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</si>
  <si>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</si>
  <si>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</si>
  <si>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</si>
  <si>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</si>
  <si>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</si>
  <si>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</si>
  <si>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</si>
  <si>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</si>
  <si>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rastvor za injekciju</t>
  </si>
  <si>
    <t>rastvor za infuziju</t>
  </si>
  <si>
    <t>kapsula, tvrda</t>
  </si>
  <si>
    <t>film tableta</t>
  </si>
  <si>
    <t>Galenika a.d.</t>
  </si>
  <si>
    <t>rastvor za injekciju/infuziju</t>
  </si>
  <si>
    <t>FARMALOGIST D.O.O.</t>
  </si>
  <si>
    <t>FARMALOGIST D.O.O</t>
  </si>
  <si>
    <t>esomeprazol 40 mg</t>
  </si>
  <si>
    <t>tiamin 100 mg</t>
  </si>
  <si>
    <t>0051750</t>
  </si>
  <si>
    <t>VITAMIN B1 ALKALOID</t>
  </si>
  <si>
    <t xml:space="preserve">Alkaloid a.d. </t>
  </si>
  <si>
    <t>dabigatraneteksilat 110 mg</t>
  </si>
  <si>
    <t>PRADAXA</t>
  </si>
  <si>
    <t>Boehringer Ingelheim Pharma GmbH &amp; Co.KG</t>
  </si>
  <si>
    <t>rivaroksaban 10 mg</t>
  </si>
  <si>
    <t>XARELTO</t>
  </si>
  <si>
    <t>traneksaminska kiselina 500 mg</t>
  </si>
  <si>
    <t>0065040</t>
  </si>
  <si>
    <t>TRANEXAMIC MEDOCHEMIE</t>
  </si>
  <si>
    <t>aminokiseline 8% (alanin, arginin, cistein, fenilalanin, glicin, histidin, izoleucin, leucin, lizin, metionin, prolin, serin, glacijalna sirćetna kiselina, treonin, triptofan, valin) 500 ml</t>
  </si>
  <si>
    <t>0174030</t>
  </si>
  <si>
    <t>HEPASOL 8%</t>
  </si>
  <si>
    <t xml:space="preserve">Hemomont d.o.o. </t>
  </si>
  <si>
    <t>gadoksetinska kiselina 10 ml</t>
  </si>
  <si>
    <t>0199535</t>
  </si>
  <si>
    <t>PRIMOVIST</t>
  </si>
  <si>
    <t>40 mg</t>
  </si>
  <si>
    <t>100 mg/1 ml</t>
  </si>
  <si>
    <t>110 mg</t>
  </si>
  <si>
    <t>10 mg</t>
  </si>
  <si>
    <t>500 mg/5 ml</t>
  </si>
  <si>
    <t>500 ml (4,64 g/l + 10,72 g/l + 0,52 g/l + 0,88 g/l + 5,82 g/l + 2,8 g/l + 10,4 g/l + 13,09 g/l + 6,88 g/l + 1,1 g/l + 5,73 g/l + 2,24 g/l + 4,42 g/l + 4,4 g/l + 0,7 g/l + 10,08 g/l</t>
  </si>
  <si>
    <t>10 ml (181,43 mg/ml)</t>
  </si>
  <si>
    <t>bočica staklena</t>
  </si>
  <si>
    <t>ampula</t>
  </si>
  <si>
    <t>kapsula</t>
  </si>
  <si>
    <t>tableta</t>
  </si>
  <si>
    <t>boca</t>
  </si>
  <si>
    <t>ml</t>
  </si>
  <si>
    <t>404-1-110/19-28</t>
  </si>
  <si>
    <t>Лекова са Листе Б и Листе Д Листе лекова за 2019. годину</t>
  </si>
  <si>
    <t>prašak za rastvor za injekciju/infuziju</t>
  </si>
  <si>
    <t>hioscin-butilbromid 20 mg</t>
  </si>
  <si>
    <t>20 mg/1 ml</t>
  </si>
  <si>
    <t>metoklopramid 10 mg</t>
  </si>
  <si>
    <t>10 mg/2 ml</t>
  </si>
  <si>
    <t xml:space="preserve">liofilizat za rastvor za injekciju </t>
  </si>
  <si>
    <t>40 mg + 4 mg + 8 mg + 100 mg + 10 mg + 0,004 mg</t>
  </si>
  <si>
    <t>0122813/ 0122814</t>
  </si>
  <si>
    <t>NEXIUM/ PEPTIX</t>
  </si>
  <si>
    <t>AstraZeneca AB/ Hemofarm A.D</t>
  </si>
  <si>
    <t>0123140</t>
  </si>
  <si>
    <t>BUSCOPAN</t>
  </si>
  <si>
    <t>Boehringer Ingelheim Espana S.A.</t>
  </si>
  <si>
    <t>0124302</t>
  </si>
  <si>
    <t xml:space="preserve">KLOMETOL  </t>
  </si>
  <si>
    <t>vitamini B-kompleksa (tiamin, riboflavin, piridoksin, nikotinamid, kalcijum-pantotenat, cijanokobala-min)</t>
  </si>
  <si>
    <t>0052184</t>
  </si>
  <si>
    <t>BEVIPLEX</t>
  </si>
  <si>
    <t>askorbinska kiselina 500 mg</t>
  </si>
  <si>
    <t>0051845</t>
  </si>
  <si>
    <t>VITAMIN C</t>
  </si>
  <si>
    <t>Galenika a.d. Beograd</t>
  </si>
  <si>
    <t>dabigatraneteksilat 75 mg</t>
  </si>
  <si>
    <t>75 mg</t>
  </si>
  <si>
    <t>Bayer Healthcare Manufacturing S.R.L.; Bayer AG</t>
  </si>
  <si>
    <t>Medochemie Ltd.
(Ampoule injectable facility)</t>
  </si>
  <si>
    <t>Јачина/концентрација лека</t>
  </si>
  <si>
    <t>manitol 10%</t>
  </si>
  <si>
    <t>MANITOL HF 10%</t>
  </si>
  <si>
    <t>500 ml 10%</t>
  </si>
  <si>
    <t>boca staklena</t>
  </si>
  <si>
    <t>manitol 20%</t>
  </si>
  <si>
    <t>MANITOL HF 20%</t>
  </si>
  <si>
    <t>250 ml 20%</t>
  </si>
  <si>
    <t>manitol, sorbitol</t>
  </si>
  <si>
    <t>ISPIROL</t>
  </si>
  <si>
    <t>Hemofarm a.d.</t>
  </si>
  <si>
    <t>rastvor za ispiranje bešike</t>
  </si>
  <si>
    <t>5 l (5,4 g/l + 27 g/l)</t>
  </si>
  <si>
    <t>kesa</t>
  </si>
  <si>
    <t>urapidil 25 mg</t>
  </si>
  <si>
    <t>EBRANTIL 25</t>
  </si>
  <si>
    <t>Takeda  GmbH;
Takeda Austria GmbH</t>
  </si>
  <si>
    <t xml:space="preserve"> 25 mg/5 ml</t>
  </si>
  <si>
    <t>urapidil 50 mg</t>
  </si>
  <si>
    <t>EBRANTIL 50</t>
  </si>
  <si>
    <t xml:space="preserve"> 50 mg/10 ml</t>
  </si>
  <si>
    <t>metoprolol 5 mg</t>
  </si>
  <si>
    <t xml:space="preserve">PRESOLOL  </t>
  </si>
  <si>
    <t>5 mg/5 ml</t>
  </si>
  <si>
    <t>nimodipin 10 mg</t>
  </si>
  <si>
    <t>NIMOTOP S</t>
  </si>
  <si>
    <t>Bayer Pharma AG</t>
  </si>
  <si>
    <t>10 mg/50 ml</t>
  </si>
  <si>
    <t>bočica/ bočica staklena</t>
  </si>
  <si>
    <t>verapamil 5 mg</t>
  </si>
  <si>
    <t>VERAPAMIL ALKALOID</t>
  </si>
  <si>
    <t>Alkaloid a.d.</t>
  </si>
  <si>
    <t>5 mg/2 ml</t>
  </si>
  <si>
    <t>povidon 10%, rastvor za kožu 500 ml</t>
  </si>
  <si>
    <t>POVIDON JOD HF</t>
  </si>
  <si>
    <t>rastvor za kožu</t>
  </si>
  <si>
    <t>500 ml
-10%</t>
  </si>
  <si>
    <t>oksitocin 10 i.j.</t>
  </si>
  <si>
    <t>OXYTOCIN SYNTHETIC</t>
  </si>
  <si>
    <t>Gedeon Richter PLC</t>
  </si>
  <si>
    <t>10 i.j./ml</t>
  </si>
  <si>
    <t>metilprednizolon 500 mg</t>
  </si>
  <si>
    <t>0047220</t>
  </si>
  <si>
    <t>LEMOD SOLU</t>
  </si>
  <si>
    <t>prašak i rastvarač za rastvor za injekciju/infuziju</t>
  </si>
  <si>
    <t>500 mg/
7,8 ml</t>
  </si>
  <si>
    <t>liobočica</t>
  </si>
  <si>
    <t>ampicilin 1 g</t>
  </si>
  <si>
    <t>0021108/ 0021109</t>
  </si>
  <si>
    <t>PAMECIL/ PAMECIL</t>
  </si>
  <si>
    <t>Medochemie Ltd (Factory B)/ Medochemie Ltd (Factory B)</t>
  </si>
  <si>
    <t>1 g</t>
  </si>
  <si>
    <t>bočica staklena/ bočica</t>
  </si>
  <si>
    <t>cefuroksim 750 mg</t>
  </si>
  <si>
    <t>0321955/ 0321666</t>
  </si>
  <si>
    <t>CEFUROXIM MEDOCHEMIE/ CEFUROXIME</t>
  </si>
  <si>
    <t>Medochemie Ltd (Factory C)/ Labesfal - Laboratorios Almiro S.A.</t>
  </si>
  <si>
    <t>prašak za rastvor za injekcijui/ili prašak za rastvor za infuziju</t>
  </si>
  <si>
    <t>750 mg</t>
  </si>
  <si>
    <t>cefuroksim 1500 mg</t>
  </si>
  <si>
    <t>0321874/ 0321667</t>
  </si>
  <si>
    <t>1500 mg</t>
  </si>
  <si>
    <t>cefotaksim 1 g</t>
  </si>
  <si>
    <t>0321983/ 0321984</t>
  </si>
  <si>
    <t>CEFOTAXIM MEDOCHEMIE/ CEFOTAXIM MEDOCHEMIE</t>
  </si>
  <si>
    <t>Medochemie Ltd (Factory C)/ Medochemie Ltd (Factory C)</t>
  </si>
  <si>
    <t>cefepim 1000 mg</t>
  </si>
  <si>
    <t>0321630</t>
  </si>
  <si>
    <t>CEFIM</t>
  </si>
  <si>
    <t>1000 mg</t>
  </si>
  <si>
    <t>meropenem 500 mg</t>
  </si>
  <si>
    <t>0029701/ 0029755</t>
  </si>
  <si>
    <t>ARCHIFAR/ ITANEM</t>
  </si>
  <si>
    <t>Medochemie Ltd (Factory C)/ Galenika a.d.</t>
  </si>
  <si>
    <t>500 mg</t>
  </si>
  <si>
    <t>meropenem 1000 mg</t>
  </si>
  <si>
    <t>0029700/ 0029756/ 0029754</t>
  </si>
  <si>
    <t>ARCHIFAR/ ITANEM/ MEROCID</t>
  </si>
  <si>
    <t>Medochemie Ltd (Factory C)/ Galenika a.d./ PharmaSwiss d.o.o.</t>
  </si>
  <si>
    <t>sulfametoksazol, trimetoprim, 400 mg + 80 mg</t>
  </si>
  <si>
    <t>0026601</t>
  </si>
  <si>
    <t>BACTRIM Roche</t>
  </si>
  <si>
    <t>F. Hoffmann-La Roche Ltd.</t>
  </si>
  <si>
    <t>koncentrat za rastvor za infuziju</t>
  </si>
  <si>
    <t>(400 mg + 80 mg)/5 ml</t>
  </si>
  <si>
    <t>metronidazol 500 mg</t>
  </si>
  <si>
    <t>0029081/ 0029784/ 0029785</t>
  </si>
  <si>
    <t>Orvagil / Metronidazole B. BRAUN/ Metronidazol</t>
  </si>
  <si>
    <t>Galenika a.d./ B. Braun Melsungen AG; B. Braun Medical SA / S.M. Farmaceutici S.R.L.</t>
  </si>
  <si>
    <t>500 mg/
100 ml</t>
  </si>
  <si>
    <t>bočica staklena/ boca</t>
  </si>
  <si>
    <t>vorikonazol inf 200 mg</t>
  </si>
  <si>
    <t>0327534/ 0327536/ 0327533/ 0327535/ 0327511</t>
  </si>
  <si>
    <t>VFEND/ VORAMOL/ ADEMOLA/ VORIKONAZOL PLIVA/ VORIKONAZOL PHARMAS</t>
  </si>
  <si>
    <t>Fareva  Amboise - Poce Sur Cisse/ Alvogen Pharma d.o.o;  Anfarm Hellas S.A.; Pharmathen S.A.; Pharmathen International SA/ Hemofarm a.d. Vršac/ Pliva Hrvatska d.o.o/ Anfarm Hellas S.A.; Pharmathen SA; Pharmathen International SA</t>
  </si>
  <si>
    <t>prašak za rastvor za infuziju</t>
  </si>
  <si>
    <t>200 mg</t>
  </si>
  <si>
    <t>aciklovir 250 mg</t>
  </si>
  <si>
    <t>0328270</t>
  </si>
  <si>
    <t xml:space="preserve">ZOVIRAX </t>
  </si>
  <si>
    <t>GlaxoSmithKline Manufacturing S.P.A.</t>
  </si>
  <si>
    <t>250 mg</t>
  </si>
  <si>
    <t>bočica</t>
  </si>
  <si>
    <t>tetanus imunoglobulin, humani 250 i.j.</t>
  </si>
  <si>
    <t>0013168</t>
  </si>
  <si>
    <t>TETAGAM P</t>
  </si>
  <si>
    <t>CSL Behring GmbH</t>
  </si>
  <si>
    <t>250 i.j./ml</t>
  </si>
  <si>
    <t>injekcioni špric</t>
  </si>
  <si>
    <t>diklofenak kalijum tbl 50 mg</t>
  </si>
  <si>
    <t>RAPTEN-K</t>
  </si>
  <si>
    <t>obložena tableta</t>
  </si>
  <si>
    <t>50 mg</t>
  </si>
  <si>
    <t>diklofenak tbl 50 mg</t>
  </si>
  <si>
    <t>DIKLOFENAK HF</t>
  </si>
  <si>
    <t>Hemofarm AD Vršac</t>
  </si>
  <si>
    <t>gastrorezistentna tableta</t>
  </si>
  <si>
    <t>diklofenak tbl/kaps 75 mg</t>
  </si>
  <si>
    <t>RAPTEN DUO</t>
  </si>
  <si>
    <t>tableta/kapsula sa modifikovanim oslobađanjem, tvrda</t>
  </si>
  <si>
    <t>tableta/ kapsula</t>
  </si>
  <si>
    <t>diklofenak tbl 100 mg</t>
  </si>
  <si>
    <t>1162442/ 1162402/ 1162193</t>
  </si>
  <si>
    <t>DIKLOFEN/ DICLOFENAC-RETARD/ DIKLOFENAK FORTE HF</t>
  </si>
  <si>
    <t>Galenika a.d./ Remedica Ltd/ Hemofarm AD Vršac</t>
  </si>
  <si>
    <t>tableta sa modifikovanim/ produženim oslobađanjem</t>
  </si>
  <si>
    <t>100 mg</t>
  </si>
  <si>
    <t>ketorolak tbl 10 mg</t>
  </si>
  <si>
    <t>ZODOL</t>
  </si>
  <si>
    <t>Hemofarm a.d. Vršac u saradnji Atnahs Pharma UK Limited</t>
  </si>
  <si>
    <t>aceklofenak 100 mg</t>
  </si>
  <si>
    <t>AFLAMIL</t>
  </si>
  <si>
    <t>Gedeon Richter PLC. u saradnji sa Almirall AG</t>
  </si>
  <si>
    <t>lornoksikam 8 mg</t>
  </si>
  <si>
    <t>XEFO RAPID</t>
  </si>
  <si>
    <t>Takeda GmbH</t>
  </si>
  <si>
    <t>8 mg</t>
  </si>
  <si>
    <t>meloksikam amp 15 mg</t>
  </si>
  <si>
    <t>MOVALIS</t>
  </si>
  <si>
    <t>15 mg/1,5 ml</t>
  </si>
  <si>
    <t>naproksen tbl 375 mg</t>
  </si>
  <si>
    <t>NAPROKSEN HF</t>
  </si>
  <si>
    <t>375 mg</t>
  </si>
  <si>
    <t>suksametonijum 100 mg</t>
  </si>
  <si>
    <t>0082320</t>
  </si>
  <si>
    <t>MIDARINE</t>
  </si>
  <si>
    <t>100 mg/2 ml</t>
  </si>
  <si>
    <t>cisatrakurijum 5 mg</t>
  </si>
  <si>
    <t>0082410</t>
  </si>
  <si>
    <t xml:space="preserve">NIMBEX </t>
  </si>
  <si>
    <t>GlaxoSmithKline Manufacturing S.P.A.; Aspen Bad Oldesloe GmbH</t>
  </si>
  <si>
    <t>5 mg/2,5 ml</t>
  </si>
  <si>
    <t>ibandronska kiselina 3 mg</t>
  </si>
  <si>
    <t>0059089/ 0059088</t>
  </si>
  <si>
    <t>BONVIVA/ ALVODRONIC</t>
  </si>
  <si>
    <t>Roche Diagnostics GmbH/ Synthon BV;
Synthon Hispania SL</t>
  </si>
  <si>
    <t>3 mg/3 ml</t>
  </si>
  <si>
    <t>remifentanil 2 mg</t>
  </si>
  <si>
    <t>0087621/ 0087624</t>
  </si>
  <si>
    <t>ULTIVA / REMIFENTANIL B. BRAUN</t>
  </si>
  <si>
    <t>GlaxoSmithKline Manufacturing  S.P.A.; Glaxo Operations UK Limited/ Hameln RSD A.S.</t>
  </si>
  <si>
    <t>prašak za koncentrat za rastvor za injekciju/infuziju</t>
  </si>
  <si>
    <t>2 mg</t>
  </si>
  <si>
    <t>bupivakain 25 mg</t>
  </si>
  <si>
    <t>0081013</t>
  </si>
  <si>
    <t>BUPIVACAIN DELTAMEDICA</t>
  </si>
  <si>
    <t>Deltamedica GMBH</t>
  </si>
  <si>
    <t xml:space="preserve">25 mg/5 ml </t>
  </si>
  <si>
    <t>morfin 20 mg</t>
  </si>
  <si>
    <t>0087854</t>
  </si>
  <si>
    <t>MORFIN HIDROHLORID ALKALOID</t>
  </si>
  <si>
    <t>20 mg/ml</t>
  </si>
  <si>
    <t>metamizol natrijum 2,5 g</t>
  </si>
  <si>
    <t>0086418/ 0086431</t>
  </si>
  <si>
    <t>ANALGIN/ NOVALGETOL</t>
  </si>
  <si>
    <t>Alkaloid a.d./ Galenika a.d.</t>
  </si>
  <si>
    <t>2,5 g/5 ml</t>
  </si>
  <si>
    <t>neostigmin metilsulfat 2,5 mg</t>
  </si>
  <si>
    <t>0088065/ 0088067</t>
  </si>
  <si>
    <t>NEOSTIGMINE/ COOPER/ NEOSTIGMINE/ COOPER</t>
  </si>
  <si>
    <t>Cooper S.A./ Cooper S.A.</t>
  </si>
  <si>
    <t>2,5 mg/ml</t>
  </si>
  <si>
    <t xml:space="preserve">metadon 10 mg/ml, 100 ml </t>
  </si>
  <si>
    <t>METADON ALKALOID</t>
  </si>
  <si>
    <t>oralni rastvor</t>
  </si>
  <si>
    <t>100 ml (10 mg/ml)</t>
  </si>
  <si>
    <t>metadon 10 mg/ml, 1000 ml</t>
  </si>
  <si>
    <t>1000 ml (10 mg/ml)</t>
  </si>
  <si>
    <t>voda za injekcije 5 ml</t>
  </si>
  <si>
    <t>0176042</t>
  </si>
  <si>
    <t xml:space="preserve">VODA ZA INJEKCIJE </t>
  </si>
  <si>
    <t>rastvarač za parenteralnu upotrebu</t>
  </si>
  <si>
    <t>5 ml</t>
  </si>
  <si>
    <t>jopromid 370 mg I/ml, 50 ml i 100 ml</t>
  </si>
  <si>
    <t>0194255</t>
  </si>
  <si>
    <t>ULTRAVIST 370</t>
  </si>
  <si>
    <t>Bayer AG; Bayer farmacevtska družba d.o.o.</t>
  </si>
  <si>
    <t>50 ml (768,86 mg/ml)</t>
  </si>
  <si>
    <t>0194258</t>
  </si>
  <si>
    <t>100 ml (768,86 mg/ml)</t>
  </si>
  <si>
    <t>jopromid 370 mg I/ml, 200 ml i 500 ml</t>
  </si>
  <si>
    <t>0194257</t>
  </si>
  <si>
    <t>200 ml (768,86 mg/ml)</t>
  </si>
  <si>
    <t>0194259</t>
  </si>
  <si>
    <t>500 ml (768,86 mg/ml)</t>
  </si>
  <si>
    <t>gadobutrol 1 mmol/ml, 7,5 ml</t>
  </si>
  <si>
    <t>0199487</t>
  </si>
  <si>
    <t>GADOVIST</t>
  </si>
  <si>
    <t>7,5 ml (1 mmol/ml)</t>
  </si>
  <si>
    <t>gadobutrol 1 mmol/ml, 30 ml</t>
  </si>
  <si>
    <t>0199486</t>
  </si>
  <si>
    <t>30 ml (1mmol/ml)</t>
  </si>
  <si>
    <t>Bayer  AG; Bayer Farmacevtska družba d.o.o.</t>
  </si>
  <si>
    <t>укупно за партију 377</t>
  </si>
  <si>
    <t>укупно за партију 378</t>
  </si>
  <si>
    <t>0140150</t>
  </si>
  <si>
    <t>0161022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</si>
</sst>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1" fillId="0" borderId="10" xfId="60" applyNumberFormat="1" applyFont="1" applyFill="1" applyBorder="1" applyAlignment="1">
      <alignment horizontal="center" vertical="center" wrapText="1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0" fontId="52" fillId="0" borderId="10" xfId="60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vertical="center" wrapText="1"/>
    </xf>
    <xf numFmtId="4" fontId="45" fillId="0" borderId="0" xfId="0" applyNumberFormat="1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right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49" fontId="5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" fontId="55" fillId="34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49" fontId="55" fillId="35" borderId="16" xfId="0" applyNumberFormat="1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6" fillId="35" borderId="16" xfId="61" applyNumberFormat="1" applyFont="1" applyFill="1" applyBorder="1" applyAlignment="1">
      <alignment horizontal="center" vertical="center" wrapText="1"/>
      <protection/>
    </xf>
    <xf numFmtId="4" fontId="55" fillId="36" borderId="16" xfId="0" applyNumberFormat="1" applyFont="1" applyFill="1" applyBorder="1" applyAlignment="1">
      <alignment horizontal="center" vertical="center" wrapText="1"/>
    </xf>
    <xf numFmtId="4" fontId="55" fillId="35" borderId="16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56" fillId="0" borderId="16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7" fillId="0" borderId="0" xfId="0" applyNumberFormat="1" applyFont="1" applyAlignment="1">
      <alignment horizontal="center" vertical="center" wrapText="1"/>
    </xf>
    <xf numFmtId="0" fontId="56" fillId="0" borderId="17" xfId="0" applyFont="1" applyBorder="1" applyAlignment="1">
      <alignment horizontal="right" vertical="center"/>
    </xf>
    <xf numFmtId="0" fontId="56" fillId="0" borderId="18" xfId="0" applyFont="1" applyBorder="1" applyAlignment="1">
      <alignment horizontal="right" vertical="center"/>
    </xf>
    <xf numFmtId="0" fontId="56" fillId="0" borderId="19" xfId="0" applyFont="1" applyBorder="1" applyAlignment="1">
      <alignment horizontal="right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1" fontId="55" fillId="34" borderId="16" xfId="0" applyNumberFormat="1" applyFont="1" applyFill="1" applyBorder="1" applyAlignment="1">
      <alignment horizontal="center" vertical="center" wrapText="1"/>
    </xf>
    <xf numFmtId="1" fontId="55" fillId="34" borderId="2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22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2 2 1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55">
      <selection activeCell="O55" sqref="O1:O16384"/>
    </sheetView>
  </sheetViews>
  <sheetFormatPr defaultColWidth="9.140625" defaultRowHeight="15"/>
  <cols>
    <col min="1" max="1" width="8.421875" style="21" customWidth="1"/>
    <col min="2" max="2" width="14.140625" style="21" customWidth="1"/>
    <col min="3" max="3" width="10.28125" style="26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29" hidden="1" customWidth="1"/>
    <col min="11" max="11" width="11.57421875" style="29" customWidth="1"/>
    <col min="12" max="12" width="15.421875" style="29" hidden="1" customWidth="1"/>
    <col min="13" max="13" width="19.00390625" style="29" customWidth="1"/>
    <col min="14" max="14" width="14.421875" style="2" hidden="1" customWidth="1"/>
    <col min="15" max="15" width="16.8515625" style="2" customWidth="1"/>
    <col min="16" max="16384" width="9.140625" style="2" customWidth="1"/>
  </cols>
  <sheetData>
    <row r="1" spans="3:13" s="27" customFormat="1" ht="12.75">
      <c r="C1" s="26"/>
      <c r="J1" s="29"/>
      <c r="K1" s="29"/>
      <c r="L1" s="29"/>
      <c r="M1" s="29"/>
    </row>
    <row r="2" spans="1:14" ht="12.75" customHeight="1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9"/>
    </row>
    <row r="3" spans="1:14" ht="12.75" customHeight="1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9"/>
    </row>
    <row r="5" spans="1:14" ht="45.75" customHeight="1">
      <c r="A5" s="42" t="s">
        <v>35</v>
      </c>
      <c r="B5" s="42" t="s">
        <v>36</v>
      </c>
      <c r="C5" s="43" t="s">
        <v>0</v>
      </c>
      <c r="D5" s="44" t="s">
        <v>30</v>
      </c>
      <c r="E5" s="44" t="s">
        <v>2</v>
      </c>
      <c r="F5" s="44" t="s">
        <v>1</v>
      </c>
      <c r="G5" s="44" t="s">
        <v>107</v>
      </c>
      <c r="H5" s="45" t="s">
        <v>3</v>
      </c>
      <c r="I5" s="44" t="s">
        <v>4</v>
      </c>
      <c r="J5" s="46" t="s">
        <v>5</v>
      </c>
      <c r="K5" s="47" t="s">
        <v>6</v>
      </c>
      <c r="L5" s="46" t="s">
        <v>7</v>
      </c>
      <c r="M5" s="47" t="s">
        <v>8</v>
      </c>
      <c r="N5" s="46" t="s">
        <v>9</v>
      </c>
    </row>
    <row r="6" spans="1:14" s="35" customFormat="1" ht="22.5">
      <c r="A6" s="37">
        <v>4</v>
      </c>
      <c r="B6" s="37" t="s">
        <v>46</v>
      </c>
      <c r="C6" s="33" t="s">
        <v>88</v>
      </c>
      <c r="D6" s="48" t="s">
        <v>89</v>
      </c>
      <c r="E6" s="48" t="s">
        <v>90</v>
      </c>
      <c r="F6" s="37" t="s">
        <v>81</v>
      </c>
      <c r="G6" s="37" t="s">
        <v>66</v>
      </c>
      <c r="H6" s="37" t="s">
        <v>73</v>
      </c>
      <c r="I6" s="31"/>
      <c r="J6" s="58">
        <v>403.29</v>
      </c>
      <c r="K6" s="55">
        <v>216.7</v>
      </c>
      <c r="L6" s="32">
        <f>J6*I6</f>
        <v>0</v>
      </c>
      <c r="M6" s="32">
        <f>K6*I6</f>
        <v>0</v>
      </c>
      <c r="N6" s="40">
        <v>3</v>
      </c>
    </row>
    <row r="7" spans="1:15" s="39" customFormat="1" ht="22.5">
      <c r="A7" s="37">
        <v>6</v>
      </c>
      <c r="B7" s="37" t="s">
        <v>82</v>
      </c>
      <c r="C7" s="33" t="s">
        <v>91</v>
      </c>
      <c r="D7" s="48" t="s">
        <v>92</v>
      </c>
      <c r="E7" s="48" t="s">
        <v>93</v>
      </c>
      <c r="F7" s="37" t="s">
        <v>38</v>
      </c>
      <c r="G7" s="37" t="s">
        <v>83</v>
      </c>
      <c r="H7" s="37" t="s">
        <v>74</v>
      </c>
      <c r="I7" s="31"/>
      <c r="J7" s="58">
        <v>33.66</v>
      </c>
      <c r="K7" s="55">
        <v>33.36</v>
      </c>
      <c r="L7" s="32">
        <f aca="true" t="shared" si="0" ref="L7:L61">J7*I7</f>
        <v>0</v>
      </c>
      <c r="M7" s="32">
        <f aca="true" t="shared" si="1" ref="M7:M59">K7*I7</f>
        <v>0</v>
      </c>
      <c r="N7" s="40">
        <v>3</v>
      </c>
      <c r="O7" s="60"/>
    </row>
    <row r="8" spans="1:15" s="39" customFormat="1" ht="22.5">
      <c r="A8" s="37">
        <v>7</v>
      </c>
      <c r="B8" s="37" t="s">
        <v>84</v>
      </c>
      <c r="C8" s="33" t="s">
        <v>94</v>
      </c>
      <c r="D8" s="48" t="s">
        <v>95</v>
      </c>
      <c r="E8" s="48" t="s">
        <v>42</v>
      </c>
      <c r="F8" s="37" t="s">
        <v>38</v>
      </c>
      <c r="G8" s="37" t="s">
        <v>85</v>
      </c>
      <c r="H8" s="37" t="s">
        <v>74</v>
      </c>
      <c r="I8" s="31"/>
      <c r="J8" s="58">
        <v>20.95</v>
      </c>
      <c r="K8" s="55">
        <v>20.51</v>
      </c>
      <c r="L8" s="32">
        <f t="shared" si="0"/>
        <v>0</v>
      </c>
      <c r="M8" s="32">
        <f t="shared" si="1"/>
        <v>0</v>
      </c>
      <c r="N8" s="40">
        <v>3</v>
      </c>
      <c r="O8" s="60"/>
    </row>
    <row r="9" spans="1:15" s="39" customFormat="1" ht="22.5">
      <c r="A9" s="37">
        <v>18</v>
      </c>
      <c r="B9" s="37" t="s">
        <v>47</v>
      </c>
      <c r="C9" s="33" t="s">
        <v>48</v>
      </c>
      <c r="D9" s="48" t="s">
        <v>49</v>
      </c>
      <c r="E9" s="48" t="s">
        <v>50</v>
      </c>
      <c r="F9" s="37" t="s">
        <v>38</v>
      </c>
      <c r="G9" s="37" t="s">
        <v>67</v>
      </c>
      <c r="H9" s="37" t="s">
        <v>74</v>
      </c>
      <c r="I9" s="31"/>
      <c r="J9" s="58">
        <v>40.57</v>
      </c>
      <c r="K9" s="55">
        <v>38.18</v>
      </c>
      <c r="L9" s="32">
        <f t="shared" si="0"/>
        <v>0</v>
      </c>
      <c r="M9" s="32">
        <f t="shared" si="1"/>
        <v>0</v>
      </c>
      <c r="N9" s="40">
        <v>3</v>
      </c>
      <c r="O9" s="60"/>
    </row>
    <row r="10" spans="1:15" s="39" customFormat="1" ht="90">
      <c r="A10" s="50">
        <v>19</v>
      </c>
      <c r="B10" s="37" t="s">
        <v>96</v>
      </c>
      <c r="C10" s="33" t="s">
        <v>97</v>
      </c>
      <c r="D10" s="48" t="s">
        <v>98</v>
      </c>
      <c r="E10" s="48" t="s">
        <v>42</v>
      </c>
      <c r="F10" s="37" t="s">
        <v>86</v>
      </c>
      <c r="G10" s="37" t="s">
        <v>87</v>
      </c>
      <c r="H10" s="37" t="s">
        <v>73</v>
      </c>
      <c r="I10" s="31"/>
      <c r="J10" s="58">
        <v>121.46</v>
      </c>
      <c r="K10" s="55">
        <v>118.91</v>
      </c>
      <c r="L10" s="32">
        <f t="shared" si="0"/>
        <v>0</v>
      </c>
      <c r="M10" s="32">
        <f t="shared" si="1"/>
        <v>0</v>
      </c>
      <c r="N10" s="40">
        <v>3</v>
      </c>
      <c r="O10" s="60"/>
    </row>
    <row r="11" spans="1:15" s="39" customFormat="1" ht="18" customHeight="1">
      <c r="A11" s="37">
        <v>20</v>
      </c>
      <c r="B11" s="37" t="s">
        <v>99</v>
      </c>
      <c r="C11" s="33" t="s">
        <v>100</v>
      </c>
      <c r="D11" s="48" t="s">
        <v>101</v>
      </c>
      <c r="E11" s="48" t="s">
        <v>102</v>
      </c>
      <c r="F11" s="37" t="s">
        <v>38</v>
      </c>
      <c r="G11" s="37" t="s">
        <v>70</v>
      </c>
      <c r="H11" s="37" t="s">
        <v>74</v>
      </c>
      <c r="I11" s="31"/>
      <c r="J11" s="58">
        <v>37.98</v>
      </c>
      <c r="K11" s="55">
        <v>37.18</v>
      </c>
      <c r="L11" s="32">
        <f t="shared" si="0"/>
        <v>0</v>
      </c>
      <c r="M11" s="32">
        <f t="shared" si="1"/>
        <v>0</v>
      </c>
      <c r="N11" s="40">
        <v>3</v>
      </c>
      <c r="O11" s="60"/>
    </row>
    <row r="12" spans="1:15" s="39" customFormat="1" ht="18" customHeight="1">
      <c r="A12" s="37">
        <v>41</v>
      </c>
      <c r="B12" s="37" t="s">
        <v>103</v>
      </c>
      <c r="C12" s="33">
        <v>1069611</v>
      </c>
      <c r="D12" s="48" t="s">
        <v>52</v>
      </c>
      <c r="E12" s="48" t="s">
        <v>53</v>
      </c>
      <c r="F12" s="37" t="s">
        <v>40</v>
      </c>
      <c r="G12" s="37" t="s">
        <v>104</v>
      </c>
      <c r="H12" s="37" t="s">
        <v>75</v>
      </c>
      <c r="I12" s="31"/>
      <c r="J12" s="58">
        <v>106</v>
      </c>
      <c r="K12" s="55">
        <v>100.59</v>
      </c>
      <c r="L12" s="32">
        <f t="shared" si="0"/>
        <v>0</v>
      </c>
      <c r="M12" s="32">
        <f t="shared" si="1"/>
        <v>0</v>
      </c>
      <c r="N12" s="40">
        <v>3</v>
      </c>
      <c r="O12" s="60"/>
    </row>
    <row r="13" spans="1:15" s="39" customFormat="1" ht="22.5">
      <c r="A13" s="37">
        <v>42</v>
      </c>
      <c r="B13" s="37" t="s">
        <v>51</v>
      </c>
      <c r="C13" s="33">
        <v>1069614</v>
      </c>
      <c r="D13" s="48" t="s">
        <v>52</v>
      </c>
      <c r="E13" s="48" t="s">
        <v>53</v>
      </c>
      <c r="F13" s="37" t="s">
        <v>40</v>
      </c>
      <c r="G13" s="37" t="s">
        <v>68</v>
      </c>
      <c r="H13" s="37" t="s">
        <v>75</v>
      </c>
      <c r="I13" s="31"/>
      <c r="J13" s="58">
        <v>104.96</v>
      </c>
      <c r="K13" s="55">
        <v>99.6</v>
      </c>
      <c r="L13" s="32">
        <f t="shared" si="0"/>
        <v>0</v>
      </c>
      <c r="M13" s="32">
        <f t="shared" si="1"/>
        <v>0</v>
      </c>
      <c r="N13" s="40">
        <v>3</v>
      </c>
      <c r="O13" s="60"/>
    </row>
    <row r="14" spans="1:15" s="39" customFormat="1" ht="33.75">
      <c r="A14" s="37">
        <v>44</v>
      </c>
      <c r="B14" s="37" t="s">
        <v>54</v>
      </c>
      <c r="C14" s="33">
        <v>1069600</v>
      </c>
      <c r="D14" s="48" t="s">
        <v>55</v>
      </c>
      <c r="E14" s="48" t="s">
        <v>105</v>
      </c>
      <c r="F14" s="37" t="s">
        <v>41</v>
      </c>
      <c r="G14" s="37" t="s">
        <v>69</v>
      </c>
      <c r="H14" s="37" t="s">
        <v>76</v>
      </c>
      <c r="I14" s="31"/>
      <c r="J14" s="58">
        <v>213.86</v>
      </c>
      <c r="K14" s="55">
        <v>210.79</v>
      </c>
      <c r="L14" s="32">
        <f t="shared" si="0"/>
        <v>0</v>
      </c>
      <c r="M14" s="32">
        <f t="shared" si="1"/>
        <v>0</v>
      </c>
      <c r="N14" s="40">
        <v>3</v>
      </c>
      <c r="O14" s="60"/>
    </row>
    <row r="15" spans="1:15" s="39" customFormat="1" ht="33.75">
      <c r="A15" s="51">
        <v>46</v>
      </c>
      <c r="B15" s="52" t="s">
        <v>56</v>
      </c>
      <c r="C15" s="53" t="s">
        <v>57</v>
      </c>
      <c r="D15" s="54" t="s">
        <v>58</v>
      </c>
      <c r="E15" s="48" t="s">
        <v>106</v>
      </c>
      <c r="F15" s="52" t="s">
        <v>43</v>
      </c>
      <c r="G15" s="52" t="s">
        <v>70</v>
      </c>
      <c r="H15" s="52" t="s">
        <v>74</v>
      </c>
      <c r="I15" s="31"/>
      <c r="J15" s="58">
        <v>114.45</v>
      </c>
      <c r="K15" s="56">
        <v>114.45</v>
      </c>
      <c r="L15" s="32">
        <f t="shared" si="0"/>
        <v>0</v>
      </c>
      <c r="M15" s="32">
        <f t="shared" si="1"/>
        <v>0</v>
      </c>
      <c r="N15" s="40">
        <v>1</v>
      </c>
      <c r="O15" s="60"/>
    </row>
    <row r="16" spans="1:15" s="39" customFormat="1" ht="146.25">
      <c r="A16" s="37">
        <v>62</v>
      </c>
      <c r="B16" s="37" t="s">
        <v>59</v>
      </c>
      <c r="C16" s="33" t="s">
        <v>60</v>
      </c>
      <c r="D16" s="48" t="s">
        <v>61</v>
      </c>
      <c r="E16" s="48" t="s">
        <v>62</v>
      </c>
      <c r="F16" s="37" t="s">
        <v>39</v>
      </c>
      <c r="G16" s="37" t="s">
        <v>71</v>
      </c>
      <c r="H16" s="37" t="s">
        <v>77</v>
      </c>
      <c r="I16" s="31"/>
      <c r="J16" s="58">
        <v>590.7</v>
      </c>
      <c r="K16" s="55">
        <v>581.1</v>
      </c>
      <c r="L16" s="32">
        <f t="shared" si="0"/>
        <v>0</v>
      </c>
      <c r="M16" s="32">
        <f t="shared" si="1"/>
        <v>0</v>
      </c>
      <c r="N16" s="40">
        <v>3</v>
      </c>
      <c r="O16" s="60"/>
    </row>
    <row r="17" spans="1:15" s="39" customFormat="1" ht="22.5">
      <c r="A17" s="37">
        <v>92</v>
      </c>
      <c r="B17" s="37" t="s">
        <v>108</v>
      </c>
      <c r="C17" s="33">
        <v>400431</v>
      </c>
      <c r="D17" s="49" t="s">
        <v>109</v>
      </c>
      <c r="E17" s="49" t="s">
        <v>62</v>
      </c>
      <c r="F17" s="37" t="s">
        <v>39</v>
      </c>
      <c r="G17" s="37" t="s">
        <v>110</v>
      </c>
      <c r="H17" s="37" t="s">
        <v>111</v>
      </c>
      <c r="I17" s="31"/>
      <c r="J17" s="58">
        <v>349.6</v>
      </c>
      <c r="K17" s="55">
        <v>343.91</v>
      </c>
      <c r="L17" s="32">
        <f t="shared" si="0"/>
        <v>0</v>
      </c>
      <c r="M17" s="32">
        <f t="shared" si="1"/>
        <v>0</v>
      </c>
      <c r="N17" s="40">
        <v>3</v>
      </c>
      <c r="O17" s="60"/>
    </row>
    <row r="18" spans="1:15" s="39" customFormat="1" ht="22.5">
      <c r="A18" s="37">
        <v>93</v>
      </c>
      <c r="B18" s="37" t="s">
        <v>112</v>
      </c>
      <c r="C18" s="33">
        <v>400430</v>
      </c>
      <c r="D18" s="49" t="s">
        <v>113</v>
      </c>
      <c r="E18" s="49" t="s">
        <v>62</v>
      </c>
      <c r="F18" s="37" t="s">
        <v>39</v>
      </c>
      <c r="G18" s="37" t="s">
        <v>114</v>
      </c>
      <c r="H18" s="37" t="s">
        <v>111</v>
      </c>
      <c r="I18" s="31"/>
      <c r="J18" s="58">
        <v>323.7</v>
      </c>
      <c r="K18" s="55">
        <v>318.44</v>
      </c>
      <c r="L18" s="32">
        <f t="shared" si="0"/>
        <v>0</v>
      </c>
      <c r="M18" s="32">
        <f t="shared" si="1"/>
        <v>0</v>
      </c>
      <c r="N18" s="40">
        <v>3</v>
      </c>
      <c r="O18" s="60"/>
    </row>
    <row r="19" spans="1:15" s="39" customFormat="1" ht="22.5">
      <c r="A19" s="37">
        <v>94</v>
      </c>
      <c r="B19" s="37" t="s">
        <v>115</v>
      </c>
      <c r="C19" s="33">
        <v>9175213</v>
      </c>
      <c r="D19" s="49" t="s">
        <v>116</v>
      </c>
      <c r="E19" s="49" t="s">
        <v>117</v>
      </c>
      <c r="F19" s="37" t="s">
        <v>118</v>
      </c>
      <c r="G19" s="37" t="s">
        <v>119</v>
      </c>
      <c r="H19" s="37" t="s">
        <v>120</v>
      </c>
      <c r="I19" s="31"/>
      <c r="J19" s="58">
        <v>1401.1</v>
      </c>
      <c r="K19" s="55">
        <v>1378.33</v>
      </c>
      <c r="L19" s="32">
        <f t="shared" si="0"/>
        <v>0</v>
      </c>
      <c r="M19" s="32">
        <f t="shared" si="1"/>
        <v>0</v>
      </c>
      <c r="N19" s="40">
        <v>3</v>
      </c>
      <c r="O19" s="60"/>
    </row>
    <row r="20" spans="1:15" s="39" customFormat="1" ht="22.5">
      <c r="A20" s="37">
        <v>146</v>
      </c>
      <c r="B20" s="37" t="s">
        <v>121</v>
      </c>
      <c r="C20" s="33">
        <v>103290</v>
      </c>
      <c r="D20" s="49" t="s">
        <v>122</v>
      </c>
      <c r="E20" s="49" t="s">
        <v>123</v>
      </c>
      <c r="F20" s="37" t="s">
        <v>43</v>
      </c>
      <c r="G20" s="37" t="s">
        <v>124</v>
      </c>
      <c r="H20" s="37" t="s">
        <v>74</v>
      </c>
      <c r="I20" s="31"/>
      <c r="J20" s="58">
        <v>194.14</v>
      </c>
      <c r="K20" s="55">
        <v>147.93</v>
      </c>
      <c r="L20" s="32">
        <f t="shared" si="0"/>
        <v>0</v>
      </c>
      <c r="M20" s="32">
        <f t="shared" si="1"/>
        <v>0</v>
      </c>
      <c r="N20" s="40">
        <v>3</v>
      </c>
      <c r="O20" s="60"/>
    </row>
    <row r="21" spans="1:15" s="39" customFormat="1" ht="22.5">
      <c r="A21" s="37">
        <v>147</v>
      </c>
      <c r="B21" s="37" t="s">
        <v>125</v>
      </c>
      <c r="C21" s="33">
        <v>103291</v>
      </c>
      <c r="D21" s="49" t="s">
        <v>126</v>
      </c>
      <c r="E21" s="49" t="s">
        <v>123</v>
      </c>
      <c r="F21" s="37" t="s">
        <v>43</v>
      </c>
      <c r="G21" s="37" t="s">
        <v>127</v>
      </c>
      <c r="H21" s="37" t="s">
        <v>74</v>
      </c>
      <c r="I21" s="31"/>
      <c r="J21" s="58">
        <v>182.04</v>
      </c>
      <c r="K21" s="55">
        <v>147.93</v>
      </c>
      <c r="L21" s="32">
        <f t="shared" si="0"/>
        <v>0</v>
      </c>
      <c r="M21" s="32">
        <f t="shared" si="1"/>
        <v>0</v>
      </c>
      <c r="N21" s="40">
        <v>3</v>
      </c>
      <c r="O21" s="60"/>
    </row>
    <row r="22" spans="1:15" s="39" customFormat="1" ht="12.75">
      <c r="A22" s="50">
        <v>150</v>
      </c>
      <c r="B22" s="37" t="s">
        <v>128</v>
      </c>
      <c r="C22" s="33">
        <v>107497</v>
      </c>
      <c r="D22" s="49" t="s">
        <v>129</v>
      </c>
      <c r="E22" s="49" t="s">
        <v>117</v>
      </c>
      <c r="F22" s="37" t="s">
        <v>38</v>
      </c>
      <c r="G22" s="37" t="s">
        <v>130</v>
      </c>
      <c r="H22" s="37" t="s">
        <v>74</v>
      </c>
      <c r="I22" s="31"/>
      <c r="J22" s="58">
        <v>77.48</v>
      </c>
      <c r="K22" s="55">
        <v>76.22</v>
      </c>
      <c r="L22" s="32">
        <f t="shared" si="0"/>
        <v>0</v>
      </c>
      <c r="M22" s="32">
        <f t="shared" si="1"/>
        <v>0</v>
      </c>
      <c r="N22" s="40">
        <v>4</v>
      </c>
      <c r="O22" s="60"/>
    </row>
    <row r="23" spans="1:15" s="39" customFormat="1" ht="33.75">
      <c r="A23" s="37">
        <v>151</v>
      </c>
      <c r="B23" s="37" t="s">
        <v>131</v>
      </c>
      <c r="C23" s="33">
        <v>402102</v>
      </c>
      <c r="D23" s="49" t="s">
        <v>132</v>
      </c>
      <c r="E23" s="49" t="s">
        <v>133</v>
      </c>
      <c r="F23" s="37" t="s">
        <v>39</v>
      </c>
      <c r="G23" s="37" t="s">
        <v>134</v>
      </c>
      <c r="H23" s="37" t="s">
        <v>135</v>
      </c>
      <c r="I23" s="31"/>
      <c r="J23" s="58">
        <v>937.4</v>
      </c>
      <c r="K23" s="55">
        <v>593.44</v>
      </c>
      <c r="L23" s="32">
        <f t="shared" si="0"/>
        <v>0</v>
      </c>
      <c r="M23" s="32">
        <f t="shared" si="1"/>
        <v>0</v>
      </c>
      <c r="N23" s="40">
        <v>2</v>
      </c>
      <c r="O23" s="60"/>
    </row>
    <row r="24" spans="1:15" s="39" customFormat="1" ht="22.5">
      <c r="A24" s="37">
        <v>152</v>
      </c>
      <c r="B24" s="37" t="s">
        <v>136</v>
      </c>
      <c r="C24" s="33">
        <v>402721</v>
      </c>
      <c r="D24" s="49" t="s">
        <v>137</v>
      </c>
      <c r="E24" s="49" t="s">
        <v>138</v>
      </c>
      <c r="F24" s="37" t="s">
        <v>43</v>
      </c>
      <c r="G24" s="37" t="s">
        <v>139</v>
      </c>
      <c r="H24" s="37" t="s">
        <v>74</v>
      </c>
      <c r="I24" s="31"/>
      <c r="J24" s="58">
        <v>33.66</v>
      </c>
      <c r="K24" s="55">
        <v>31.67</v>
      </c>
      <c r="L24" s="32">
        <f t="shared" si="0"/>
        <v>0</v>
      </c>
      <c r="M24" s="32">
        <f t="shared" si="1"/>
        <v>0</v>
      </c>
      <c r="N24" s="40">
        <v>3</v>
      </c>
      <c r="O24" s="60"/>
    </row>
    <row r="25" spans="1:15" s="39" customFormat="1" ht="33.75">
      <c r="A25" s="37">
        <v>155</v>
      </c>
      <c r="B25" s="37" t="s">
        <v>140</v>
      </c>
      <c r="C25" s="33">
        <v>4156150</v>
      </c>
      <c r="D25" s="49" t="s">
        <v>141</v>
      </c>
      <c r="E25" s="49" t="s">
        <v>117</v>
      </c>
      <c r="F25" s="37" t="s">
        <v>142</v>
      </c>
      <c r="G25" s="37" t="s">
        <v>143</v>
      </c>
      <c r="H25" s="37" t="s">
        <v>77</v>
      </c>
      <c r="I25" s="31"/>
      <c r="J25" s="58">
        <v>389.7</v>
      </c>
      <c r="K25" s="55">
        <v>340.68</v>
      </c>
      <c r="L25" s="32">
        <f t="shared" si="0"/>
        <v>0</v>
      </c>
      <c r="M25" s="32">
        <f t="shared" si="1"/>
        <v>0</v>
      </c>
      <c r="N25" s="40">
        <v>4</v>
      </c>
      <c r="O25" s="60"/>
    </row>
    <row r="26" spans="1:15" s="39" customFormat="1" ht="22.5">
      <c r="A26" s="37">
        <v>185</v>
      </c>
      <c r="B26" s="37" t="s">
        <v>144</v>
      </c>
      <c r="C26" s="33" t="s">
        <v>322</v>
      </c>
      <c r="D26" s="49" t="s">
        <v>145</v>
      </c>
      <c r="E26" s="49" t="s">
        <v>146</v>
      </c>
      <c r="F26" s="37" t="s">
        <v>38</v>
      </c>
      <c r="G26" s="37" t="s">
        <v>147</v>
      </c>
      <c r="H26" s="37" t="s">
        <v>74</v>
      </c>
      <c r="I26" s="31"/>
      <c r="J26" s="58">
        <v>37.1</v>
      </c>
      <c r="K26" s="55">
        <v>35.36</v>
      </c>
      <c r="L26" s="32">
        <f t="shared" si="0"/>
        <v>0</v>
      </c>
      <c r="M26" s="32">
        <f t="shared" si="1"/>
        <v>0</v>
      </c>
      <c r="N26" s="40">
        <v>2</v>
      </c>
      <c r="O26" s="60"/>
    </row>
    <row r="27" spans="1:15" s="39" customFormat="1" ht="33.75">
      <c r="A27" s="37">
        <v>199</v>
      </c>
      <c r="B27" s="37" t="s">
        <v>148</v>
      </c>
      <c r="C27" s="33" t="s">
        <v>149</v>
      </c>
      <c r="D27" s="49" t="s">
        <v>150</v>
      </c>
      <c r="E27" s="49" t="s">
        <v>117</v>
      </c>
      <c r="F27" s="37" t="s">
        <v>151</v>
      </c>
      <c r="G27" s="37" t="s">
        <v>152</v>
      </c>
      <c r="H27" s="37" t="s">
        <v>153</v>
      </c>
      <c r="I27" s="31"/>
      <c r="J27" s="58">
        <v>670.5</v>
      </c>
      <c r="K27" s="55">
        <v>658.97</v>
      </c>
      <c r="L27" s="32">
        <f t="shared" si="0"/>
        <v>0</v>
      </c>
      <c r="M27" s="32">
        <f t="shared" si="1"/>
        <v>0</v>
      </c>
      <c r="N27" s="40">
        <v>3</v>
      </c>
      <c r="O27" s="60"/>
    </row>
    <row r="28" spans="1:15" s="39" customFormat="1" ht="33.75">
      <c r="A28" s="37">
        <v>204</v>
      </c>
      <c r="B28" s="37" t="s">
        <v>154</v>
      </c>
      <c r="C28" s="33" t="s">
        <v>155</v>
      </c>
      <c r="D28" s="49" t="s">
        <v>156</v>
      </c>
      <c r="E28" s="49" t="s">
        <v>157</v>
      </c>
      <c r="F28" s="37" t="s">
        <v>81</v>
      </c>
      <c r="G28" s="37" t="s">
        <v>158</v>
      </c>
      <c r="H28" s="37" t="s">
        <v>159</v>
      </c>
      <c r="I28" s="31"/>
      <c r="J28" s="58">
        <v>39.75</v>
      </c>
      <c r="K28" s="55">
        <v>38.16</v>
      </c>
      <c r="L28" s="32">
        <f t="shared" si="0"/>
        <v>0</v>
      </c>
      <c r="M28" s="32">
        <f t="shared" si="1"/>
        <v>0</v>
      </c>
      <c r="N28" s="40">
        <v>2</v>
      </c>
      <c r="O28" s="60"/>
    </row>
    <row r="29" spans="1:15" s="39" customFormat="1" ht="33.75">
      <c r="A29" s="37">
        <v>211</v>
      </c>
      <c r="B29" s="37" t="s">
        <v>160</v>
      </c>
      <c r="C29" s="33" t="s">
        <v>161</v>
      </c>
      <c r="D29" s="49" t="s">
        <v>162</v>
      </c>
      <c r="E29" s="49" t="s">
        <v>163</v>
      </c>
      <c r="F29" s="37" t="s">
        <v>164</v>
      </c>
      <c r="G29" s="37" t="s">
        <v>165</v>
      </c>
      <c r="H29" s="37" t="s">
        <v>73</v>
      </c>
      <c r="I29" s="31"/>
      <c r="J29" s="58">
        <v>90.38</v>
      </c>
      <c r="K29" s="55">
        <v>59.6</v>
      </c>
      <c r="L29" s="32">
        <f t="shared" si="0"/>
        <v>0</v>
      </c>
      <c r="M29" s="32">
        <f t="shared" si="1"/>
        <v>0</v>
      </c>
      <c r="N29" s="40">
        <v>3</v>
      </c>
      <c r="O29" s="60"/>
    </row>
    <row r="30" spans="1:15" s="39" customFormat="1" ht="20.25" customHeight="1">
      <c r="A30" s="50">
        <v>212</v>
      </c>
      <c r="B30" s="37" t="s">
        <v>166</v>
      </c>
      <c r="C30" s="33" t="s">
        <v>167</v>
      </c>
      <c r="D30" s="49" t="s">
        <v>162</v>
      </c>
      <c r="E30" s="49" t="s">
        <v>163</v>
      </c>
      <c r="F30" s="37" t="s">
        <v>81</v>
      </c>
      <c r="G30" s="37" t="s">
        <v>168</v>
      </c>
      <c r="H30" s="37" t="s">
        <v>73</v>
      </c>
      <c r="I30" s="31"/>
      <c r="J30" s="58">
        <v>138.99</v>
      </c>
      <c r="K30" s="55">
        <v>72.63</v>
      </c>
      <c r="L30" s="32">
        <f t="shared" si="0"/>
        <v>0</v>
      </c>
      <c r="M30" s="32">
        <f t="shared" si="1"/>
        <v>0</v>
      </c>
      <c r="N30" s="40">
        <v>3</v>
      </c>
      <c r="O30" s="60"/>
    </row>
    <row r="31" spans="1:15" s="39" customFormat="1" ht="45">
      <c r="A31" s="37">
        <v>213</v>
      </c>
      <c r="B31" s="37" t="s">
        <v>169</v>
      </c>
      <c r="C31" s="33" t="s">
        <v>170</v>
      </c>
      <c r="D31" s="49" t="s">
        <v>171</v>
      </c>
      <c r="E31" s="49" t="s">
        <v>172</v>
      </c>
      <c r="F31" s="37" t="s">
        <v>81</v>
      </c>
      <c r="G31" s="37" t="s">
        <v>158</v>
      </c>
      <c r="H31" s="37" t="s">
        <v>73</v>
      </c>
      <c r="I31" s="31"/>
      <c r="J31" s="58">
        <v>172.6</v>
      </c>
      <c r="K31" s="55">
        <v>60.16</v>
      </c>
      <c r="L31" s="32">
        <f t="shared" si="0"/>
        <v>0</v>
      </c>
      <c r="M31" s="32">
        <f t="shared" si="1"/>
        <v>0</v>
      </c>
      <c r="N31" s="40">
        <v>1</v>
      </c>
      <c r="O31" s="60"/>
    </row>
    <row r="32" spans="1:15" s="39" customFormat="1" ht="33.75">
      <c r="A32" s="37">
        <v>220</v>
      </c>
      <c r="B32" s="37" t="s">
        <v>173</v>
      </c>
      <c r="C32" s="33" t="s">
        <v>174</v>
      </c>
      <c r="D32" s="49" t="s">
        <v>175</v>
      </c>
      <c r="E32" s="49" t="s">
        <v>117</v>
      </c>
      <c r="F32" s="37" t="s">
        <v>81</v>
      </c>
      <c r="G32" s="37" t="s">
        <v>176</v>
      </c>
      <c r="H32" s="37" t="s">
        <v>159</v>
      </c>
      <c r="I32" s="31"/>
      <c r="J32" s="58">
        <v>511.8</v>
      </c>
      <c r="K32" s="55">
        <v>503</v>
      </c>
      <c r="L32" s="32">
        <f t="shared" si="0"/>
        <v>0</v>
      </c>
      <c r="M32" s="32">
        <f t="shared" si="1"/>
        <v>0</v>
      </c>
      <c r="N32" s="40">
        <v>4</v>
      </c>
      <c r="O32" s="60"/>
    </row>
    <row r="33" spans="1:15" s="39" customFormat="1" ht="33.75">
      <c r="A33" s="37">
        <v>221</v>
      </c>
      <c r="B33" s="37" t="s">
        <v>177</v>
      </c>
      <c r="C33" s="33" t="s">
        <v>178</v>
      </c>
      <c r="D33" s="49" t="s">
        <v>179</v>
      </c>
      <c r="E33" s="49" t="s">
        <v>180</v>
      </c>
      <c r="F33" s="37" t="s">
        <v>81</v>
      </c>
      <c r="G33" s="37" t="s">
        <v>181</v>
      </c>
      <c r="H33" s="37" t="s">
        <v>159</v>
      </c>
      <c r="I33" s="31"/>
      <c r="J33" s="58">
        <v>323.08</v>
      </c>
      <c r="K33" s="55">
        <v>301.55</v>
      </c>
      <c r="L33" s="32">
        <f t="shared" si="0"/>
        <v>0</v>
      </c>
      <c r="M33" s="32">
        <f t="shared" si="1"/>
        <v>0</v>
      </c>
      <c r="N33" s="40">
        <v>2</v>
      </c>
      <c r="O33" s="60"/>
    </row>
    <row r="34" spans="1:15" s="39" customFormat="1" ht="33.75">
      <c r="A34" s="37">
        <v>222</v>
      </c>
      <c r="B34" s="37" t="s">
        <v>182</v>
      </c>
      <c r="C34" s="33" t="s">
        <v>183</v>
      </c>
      <c r="D34" s="49" t="s">
        <v>184</v>
      </c>
      <c r="E34" s="49" t="s">
        <v>185</v>
      </c>
      <c r="F34" s="37" t="s">
        <v>81</v>
      </c>
      <c r="G34" s="37" t="s">
        <v>176</v>
      </c>
      <c r="H34" s="37" t="s">
        <v>159</v>
      </c>
      <c r="I34" s="31"/>
      <c r="J34" s="58">
        <v>655.21</v>
      </c>
      <c r="K34" s="55">
        <v>611.68</v>
      </c>
      <c r="L34" s="32">
        <f t="shared" si="0"/>
        <v>0</v>
      </c>
      <c r="M34" s="32">
        <f t="shared" si="1"/>
        <v>0</v>
      </c>
      <c r="N34" s="40">
        <v>3</v>
      </c>
      <c r="O34" s="60"/>
    </row>
    <row r="35" spans="1:15" s="39" customFormat="1" ht="33.75">
      <c r="A35" s="37">
        <v>225</v>
      </c>
      <c r="B35" s="37" t="s">
        <v>186</v>
      </c>
      <c r="C35" s="33" t="s">
        <v>187</v>
      </c>
      <c r="D35" s="49" t="s">
        <v>188</v>
      </c>
      <c r="E35" s="49" t="s">
        <v>189</v>
      </c>
      <c r="F35" s="37" t="s">
        <v>190</v>
      </c>
      <c r="G35" s="37" t="s">
        <v>191</v>
      </c>
      <c r="H35" s="37" t="s">
        <v>74</v>
      </c>
      <c r="I35" s="31"/>
      <c r="J35" s="58">
        <v>273.48</v>
      </c>
      <c r="K35" s="55">
        <v>258.57</v>
      </c>
      <c r="L35" s="32">
        <f t="shared" si="0"/>
        <v>0</v>
      </c>
      <c r="M35" s="32">
        <f t="shared" si="1"/>
        <v>0</v>
      </c>
      <c r="N35" s="40">
        <v>3</v>
      </c>
      <c r="O35" s="60"/>
    </row>
    <row r="36" spans="1:15" s="39" customFormat="1" ht="45">
      <c r="A36" s="37">
        <v>248</v>
      </c>
      <c r="B36" s="37" t="s">
        <v>192</v>
      </c>
      <c r="C36" s="33" t="s">
        <v>193</v>
      </c>
      <c r="D36" s="49" t="s">
        <v>194</v>
      </c>
      <c r="E36" s="49" t="s">
        <v>195</v>
      </c>
      <c r="F36" s="37" t="s">
        <v>39</v>
      </c>
      <c r="G36" s="37" t="s">
        <v>196</v>
      </c>
      <c r="H36" s="37" t="s">
        <v>197</v>
      </c>
      <c r="I36" s="31"/>
      <c r="J36" s="58">
        <v>137.2</v>
      </c>
      <c r="K36" s="55">
        <v>125</v>
      </c>
      <c r="L36" s="32">
        <f t="shared" si="0"/>
        <v>0</v>
      </c>
      <c r="M36" s="32">
        <f t="shared" si="1"/>
        <v>0</v>
      </c>
      <c r="N36" s="40">
        <v>2</v>
      </c>
      <c r="O36" s="60"/>
    </row>
    <row r="37" spans="1:15" s="39" customFormat="1" ht="135">
      <c r="A37" s="37">
        <v>255</v>
      </c>
      <c r="B37" s="37" t="s">
        <v>198</v>
      </c>
      <c r="C37" s="33" t="s">
        <v>199</v>
      </c>
      <c r="D37" s="49" t="s">
        <v>200</v>
      </c>
      <c r="E37" s="49" t="s">
        <v>201</v>
      </c>
      <c r="F37" s="37" t="s">
        <v>202</v>
      </c>
      <c r="G37" s="37" t="s">
        <v>203</v>
      </c>
      <c r="H37" s="37" t="s">
        <v>73</v>
      </c>
      <c r="I37" s="31"/>
      <c r="J37" s="58">
        <v>5897.9</v>
      </c>
      <c r="K37" s="55">
        <v>1800</v>
      </c>
      <c r="L37" s="32">
        <f t="shared" si="0"/>
        <v>0</v>
      </c>
      <c r="M37" s="32">
        <f t="shared" si="1"/>
        <v>0</v>
      </c>
      <c r="N37" s="40">
        <v>3</v>
      </c>
      <c r="O37" s="60"/>
    </row>
    <row r="38" spans="1:15" s="39" customFormat="1" ht="22.5">
      <c r="A38" s="37">
        <v>263</v>
      </c>
      <c r="B38" s="37" t="s">
        <v>204</v>
      </c>
      <c r="C38" s="33" t="s">
        <v>205</v>
      </c>
      <c r="D38" s="49" t="s">
        <v>206</v>
      </c>
      <c r="E38" s="49" t="s">
        <v>207</v>
      </c>
      <c r="F38" s="37" t="s">
        <v>202</v>
      </c>
      <c r="G38" s="37" t="s">
        <v>208</v>
      </c>
      <c r="H38" s="37" t="s">
        <v>209</v>
      </c>
      <c r="I38" s="31"/>
      <c r="J38" s="58">
        <v>548.36</v>
      </c>
      <c r="K38" s="55">
        <v>530.85</v>
      </c>
      <c r="L38" s="32">
        <f t="shared" si="0"/>
        <v>0</v>
      </c>
      <c r="M38" s="32">
        <f t="shared" si="1"/>
        <v>0</v>
      </c>
      <c r="N38" s="40">
        <v>2</v>
      </c>
      <c r="O38" s="60"/>
    </row>
    <row r="39" spans="1:15" s="35" customFormat="1" ht="33.75">
      <c r="A39" s="37">
        <v>270</v>
      </c>
      <c r="B39" s="37" t="s">
        <v>210</v>
      </c>
      <c r="C39" s="33" t="s">
        <v>211</v>
      </c>
      <c r="D39" s="49" t="s">
        <v>212</v>
      </c>
      <c r="E39" s="49" t="s">
        <v>213</v>
      </c>
      <c r="F39" s="37" t="s">
        <v>38</v>
      </c>
      <c r="G39" s="37" t="s">
        <v>214</v>
      </c>
      <c r="H39" s="37" t="s">
        <v>215</v>
      </c>
      <c r="I39" s="31"/>
      <c r="J39" s="58">
        <v>844.5</v>
      </c>
      <c r="K39" s="55">
        <v>997.51</v>
      </c>
      <c r="L39" s="32">
        <f t="shared" si="0"/>
        <v>0</v>
      </c>
      <c r="M39" s="32">
        <f t="shared" si="1"/>
        <v>0</v>
      </c>
      <c r="N39" s="40">
        <v>3</v>
      </c>
      <c r="O39" s="60"/>
    </row>
    <row r="40" spans="1:15" s="35" customFormat="1" ht="22.5">
      <c r="A40" s="37">
        <v>280</v>
      </c>
      <c r="B40" s="37" t="s">
        <v>216</v>
      </c>
      <c r="C40" s="33">
        <v>1162485</v>
      </c>
      <c r="D40" s="49" t="s">
        <v>217</v>
      </c>
      <c r="E40" s="49" t="s">
        <v>117</v>
      </c>
      <c r="F40" s="37" t="s">
        <v>218</v>
      </c>
      <c r="G40" s="37" t="s">
        <v>219</v>
      </c>
      <c r="H40" s="37" t="s">
        <v>76</v>
      </c>
      <c r="I40" s="31"/>
      <c r="J40" s="58">
        <v>6.12</v>
      </c>
      <c r="K40" s="55">
        <v>5.35</v>
      </c>
      <c r="L40" s="32">
        <f t="shared" si="0"/>
        <v>0</v>
      </c>
      <c r="M40" s="32">
        <f t="shared" si="1"/>
        <v>0</v>
      </c>
      <c r="N40" s="40">
        <v>3</v>
      </c>
      <c r="O40" s="60"/>
    </row>
    <row r="41" spans="1:15" s="35" customFormat="1" ht="22.5">
      <c r="A41" s="37">
        <v>281</v>
      </c>
      <c r="B41" s="37" t="s">
        <v>220</v>
      </c>
      <c r="C41" s="33">
        <v>1162190</v>
      </c>
      <c r="D41" s="49" t="s">
        <v>221</v>
      </c>
      <c r="E41" s="49" t="s">
        <v>222</v>
      </c>
      <c r="F41" s="37" t="s">
        <v>223</v>
      </c>
      <c r="G41" s="37" t="s">
        <v>219</v>
      </c>
      <c r="H41" s="37" t="s">
        <v>76</v>
      </c>
      <c r="I41" s="31"/>
      <c r="J41" s="58">
        <v>4.09</v>
      </c>
      <c r="K41" s="55">
        <v>3.57</v>
      </c>
      <c r="L41" s="32">
        <f t="shared" si="0"/>
        <v>0</v>
      </c>
      <c r="M41" s="32">
        <f t="shared" si="1"/>
        <v>0</v>
      </c>
      <c r="N41" s="40">
        <v>3</v>
      </c>
      <c r="O41" s="60"/>
    </row>
    <row r="42" spans="1:15" s="35" customFormat="1" ht="33.75">
      <c r="A42" s="37">
        <v>282</v>
      </c>
      <c r="B42" s="37" t="s">
        <v>224</v>
      </c>
      <c r="C42" s="33">
        <v>1162487</v>
      </c>
      <c r="D42" s="49" t="s">
        <v>225</v>
      </c>
      <c r="E42" s="49" t="s">
        <v>117</v>
      </c>
      <c r="F42" s="37" t="s">
        <v>226</v>
      </c>
      <c r="G42" s="37" t="s">
        <v>104</v>
      </c>
      <c r="H42" s="37" t="s">
        <v>227</v>
      </c>
      <c r="I42" s="31"/>
      <c r="J42" s="58">
        <v>9.26</v>
      </c>
      <c r="K42" s="55">
        <v>8.1</v>
      </c>
      <c r="L42" s="32">
        <f t="shared" si="0"/>
        <v>0</v>
      </c>
      <c r="M42" s="32">
        <f t="shared" si="1"/>
        <v>0</v>
      </c>
      <c r="N42" s="40">
        <v>3</v>
      </c>
      <c r="O42" s="60"/>
    </row>
    <row r="43" spans="1:15" s="35" customFormat="1" ht="56.25">
      <c r="A43" s="37">
        <v>283</v>
      </c>
      <c r="B43" s="37" t="s">
        <v>228</v>
      </c>
      <c r="C43" s="33" t="s">
        <v>229</v>
      </c>
      <c r="D43" s="49" t="s">
        <v>230</v>
      </c>
      <c r="E43" s="49" t="s">
        <v>231</v>
      </c>
      <c r="F43" s="37" t="s">
        <v>232</v>
      </c>
      <c r="G43" s="37" t="s">
        <v>233</v>
      </c>
      <c r="H43" s="37" t="s">
        <v>76</v>
      </c>
      <c r="I43" s="31"/>
      <c r="J43" s="58">
        <v>7.96</v>
      </c>
      <c r="K43" s="55">
        <v>6.96</v>
      </c>
      <c r="L43" s="32">
        <f t="shared" si="0"/>
        <v>0</v>
      </c>
      <c r="M43" s="32">
        <f t="shared" si="1"/>
        <v>0</v>
      </c>
      <c r="N43" s="40">
        <v>3</v>
      </c>
      <c r="O43" s="60"/>
    </row>
    <row r="44" spans="1:15" s="35" customFormat="1" ht="33.75">
      <c r="A44" s="37">
        <v>286</v>
      </c>
      <c r="B44" s="37" t="s">
        <v>234</v>
      </c>
      <c r="C44" s="33">
        <v>1162520</v>
      </c>
      <c r="D44" s="49" t="s">
        <v>235</v>
      </c>
      <c r="E44" s="49" t="s">
        <v>236</v>
      </c>
      <c r="F44" s="37" t="s">
        <v>41</v>
      </c>
      <c r="G44" s="37" t="s">
        <v>69</v>
      </c>
      <c r="H44" s="37" t="s">
        <v>76</v>
      </c>
      <c r="I44" s="31"/>
      <c r="J44" s="58">
        <v>50.01</v>
      </c>
      <c r="K44" s="55">
        <v>43.71</v>
      </c>
      <c r="L44" s="32">
        <f t="shared" si="0"/>
        <v>0</v>
      </c>
      <c r="M44" s="32">
        <f t="shared" si="1"/>
        <v>0</v>
      </c>
      <c r="N44" s="40">
        <v>3</v>
      </c>
      <c r="O44" s="60"/>
    </row>
    <row r="45" spans="1:15" s="38" customFormat="1" ht="22.5">
      <c r="A45" s="37">
        <v>287</v>
      </c>
      <c r="B45" s="37" t="s">
        <v>237</v>
      </c>
      <c r="C45" s="33">
        <v>1162555</v>
      </c>
      <c r="D45" s="49" t="s">
        <v>238</v>
      </c>
      <c r="E45" s="49" t="s">
        <v>239</v>
      </c>
      <c r="F45" s="37" t="s">
        <v>41</v>
      </c>
      <c r="G45" s="37" t="s">
        <v>233</v>
      </c>
      <c r="H45" s="37" t="s">
        <v>76</v>
      </c>
      <c r="I45" s="31"/>
      <c r="J45" s="58">
        <v>18.85</v>
      </c>
      <c r="K45" s="55">
        <v>17.97</v>
      </c>
      <c r="L45" s="32">
        <f t="shared" si="0"/>
        <v>0</v>
      </c>
      <c r="M45" s="32">
        <f t="shared" si="1"/>
        <v>0</v>
      </c>
      <c r="N45" s="40">
        <v>2</v>
      </c>
      <c r="O45" s="60"/>
    </row>
    <row r="46" spans="1:15" s="38" customFormat="1" ht="12.75">
      <c r="A46" s="37">
        <v>288</v>
      </c>
      <c r="B46" s="37" t="s">
        <v>240</v>
      </c>
      <c r="C46" s="33">
        <v>1161263</v>
      </c>
      <c r="D46" s="49" t="s">
        <v>241</v>
      </c>
      <c r="E46" s="49" t="s">
        <v>242</v>
      </c>
      <c r="F46" s="37" t="s">
        <v>41</v>
      </c>
      <c r="G46" s="37" t="s">
        <v>243</v>
      </c>
      <c r="H46" s="37" t="s">
        <v>76</v>
      </c>
      <c r="I46" s="31"/>
      <c r="J46" s="58">
        <v>19.23</v>
      </c>
      <c r="K46" s="55">
        <v>18.51</v>
      </c>
      <c r="L46" s="32">
        <f t="shared" si="0"/>
        <v>0</v>
      </c>
      <c r="M46" s="32">
        <f t="shared" si="1"/>
        <v>0</v>
      </c>
      <c r="N46" s="40">
        <v>3</v>
      </c>
      <c r="O46" s="60"/>
    </row>
    <row r="47" spans="1:15" s="38" customFormat="1" ht="22.5">
      <c r="A47" s="37">
        <v>289</v>
      </c>
      <c r="B47" s="37" t="s">
        <v>244</v>
      </c>
      <c r="C47" s="33" t="s">
        <v>323</v>
      </c>
      <c r="D47" s="49" t="s">
        <v>245</v>
      </c>
      <c r="E47" s="49" t="s">
        <v>93</v>
      </c>
      <c r="F47" s="37" t="s">
        <v>38</v>
      </c>
      <c r="G47" s="37" t="s">
        <v>246</v>
      </c>
      <c r="H47" s="37" t="s">
        <v>74</v>
      </c>
      <c r="I47" s="31"/>
      <c r="J47" s="58">
        <v>48.22</v>
      </c>
      <c r="K47" s="55">
        <v>45.71</v>
      </c>
      <c r="L47" s="32">
        <f t="shared" si="0"/>
        <v>0</v>
      </c>
      <c r="M47" s="32">
        <f t="shared" si="1"/>
        <v>0</v>
      </c>
      <c r="N47" s="40">
        <v>3</v>
      </c>
      <c r="O47" s="60"/>
    </row>
    <row r="48" spans="1:15" s="38" customFormat="1" ht="21.75" customHeight="1">
      <c r="A48" s="37">
        <v>292</v>
      </c>
      <c r="B48" s="37" t="s">
        <v>247</v>
      </c>
      <c r="C48" s="33">
        <v>1162423</v>
      </c>
      <c r="D48" s="49" t="s">
        <v>248</v>
      </c>
      <c r="E48" s="49" t="s">
        <v>117</v>
      </c>
      <c r="F48" s="37" t="s">
        <v>41</v>
      </c>
      <c r="G48" s="37" t="s">
        <v>249</v>
      </c>
      <c r="H48" s="37" t="s">
        <v>76</v>
      </c>
      <c r="I48" s="31"/>
      <c r="J48" s="58">
        <v>9.59</v>
      </c>
      <c r="K48" s="55">
        <v>8.38</v>
      </c>
      <c r="L48" s="32">
        <f t="shared" si="0"/>
        <v>0</v>
      </c>
      <c r="M48" s="32">
        <f t="shared" si="1"/>
        <v>0</v>
      </c>
      <c r="N48" s="40">
        <v>3</v>
      </c>
      <c r="O48" s="60"/>
    </row>
    <row r="49" spans="1:15" s="38" customFormat="1" ht="22.5">
      <c r="A49" s="37">
        <v>296</v>
      </c>
      <c r="B49" s="37" t="s">
        <v>250</v>
      </c>
      <c r="C49" s="33" t="s">
        <v>251</v>
      </c>
      <c r="D49" s="49" t="s">
        <v>252</v>
      </c>
      <c r="E49" s="49" t="s">
        <v>207</v>
      </c>
      <c r="F49" s="37" t="s">
        <v>43</v>
      </c>
      <c r="G49" s="37" t="s">
        <v>253</v>
      </c>
      <c r="H49" s="37" t="s">
        <v>74</v>
      </c>
      <c r="I49" s="31"/>
      <c r="J49" s="58">
        <v>47.04</v>
      </c>
      <c r="K49" s="55">
        <v>46.46</v>
      </c>
      <c r="L49" s="32">
        <f t="shared" si="0"/>
        <v>0</v>
      </c>
      <c r="M49" s="32">
        <f t="shared" si="1"/>
        <v>0</v>
      </c>
      <c r="N49" s="40">
        <v>3</v>
      </c>
      <c r="O49" s="60"/>
    </row>
    <row r="50" spans="1:15" s="39" customFormat="1" ht="45">
      <c r="A50" s="37">
        <v>300</v>
      </c>
      <c r="B50" s="37" t="s">
        <v>254</v>
      </c>
      <c r="C50" s="33" t="s">
        <v>255</v>
      </c>
      <c r="D50" s="49" t="s">
        <v>256</v>
      </c>
      <c r="E50" s="49" t="s">
        <v>257</v>
      </c>
      <c r="F50" s="37" t="s">
        <v>43</v>
      </c>
      <c r="G50" s="37" t="s">
        <v>258</v>
      </c>
      <c r="H50" s="37" t="s">
        <v>74</v>
      </c>
      <c r="I50" s="31"/>
      <c r="J50" s="58">
        <v>202.14</v>
      </c>
      <c r="K50" s="55">
        <v>197.09</v>
      </c>
      <c r="L50" s="32">
        <f t="shared" si="0"/>
        <v>0</v>
      </c>
      <c r="M50" s="32">
        <f t="shared" si="1"/>
        <v>0</v>
      </c>
      <c r="N50" s="40">
        <v>3</v>
      </c>
      <c r="O50" s="60"/>
    </row>
    <row r="51" spans="1:15" s="39" customFormat="1" ht="33.75">
      <c r="A51" s="37">
        <v>304</v>
      </c>
      <c r="B51" s="37" t="s">
        <v>259</v>
      </c>
      <c r="C51" s="33" t="s">
        <v>260</v>
      </c>
      <c r="D51" s="49" t="s">
        <v>261</v>
      </c>
      <c r="E51" s="49" t="s">
        <v>262</v>
      </c>
      <c r="F51" s="37" t="s">
        <v>38</v>
      </c>
      <c r="G51" s="37" t="s">
        <v>263</v>
      </c>
      <c r="H51" s="37" t="s">
        <v>215</v>
      </c>
      <c r="I51" s="31"/>
      <c r="J51" s="58">
        <v>1811.6</v>
      </c>
      <c r="K51" s="55">
        <v>1710</v>
      </c>
      <c r="L51" s="32">
        <f t="shared" si="0"/>
        <v>0</v>
      </c>
      <c r="M51" s="32">
        <f t="shared" si="1"/>
        <v>0</v>
      </c>
      <c r="N51" s="40">
        <v>3</v>
      </c>
      <c r="O51" s="60"/>
    </row>
    <row r="52" spans="1:15" s="39" customFormat="1" ht="45">
      <c r="A52" s="37">
        <v>311</v>
      </c>
      <c r="B52" s="37" t="s">
        <v>264</v>
      </c>
      <c r="C52" s="33" t="s">
        <v>265</v>
      </c>
      <c r="D52" s="49" t="s">
        <v>266</v>
      </c>
      <c r="E52" s="49" t="s">
        <v>267</v>
      </c>
      <c r="F52" s="37" t="s">
        <v>268</v>
      </c>
      <c r="G52" s="37" t="s">
        <v>269</v>
      </c>
      <c r="H52" s="37" t="s">
        <v>73</v>
      </c>
      <c r="I52" s="31"/>
      <c r="J52" s="58">
        <v>642.12</v>
      </c>
      <c r="K52" s="55">
        <v>632.32</v>
      </c>
      <c r="L52" s="32">
        <f t="shared" si="0"/>
        <v>0</v>
      </c>
      <c r="M52" s="32">
        <f t="shared" si="1"/>
        <v>0</v>
      </c>
      <c r="N52" s="40">
        <v>1</v>
      </c>
      <c r="O52" s="60"/>
    </row>
    <row r="53" spans="1:15" s="39" customFormat="1" ht="22.5">
      <c r="A53" s="37">
        <v>320</v>
      </c>
      <c r="B53" s="37" t="s">
        <v>270</v>
      </c>
      <c r="C53" s="33" t="s">
        <v>271</v>
      </c>
      <c r="D53" s="49" t="s">
        <v>272</v>
      </c>
      <c r="E53" s="49" t="s">
        <v>273</v>
      </c>
      <c r="F53" s="37" t="s">
        <v>38</v>
      </c>
      <c r="G53" s="37" t="s">
        <v>274</v>
      </c>
      <c r="H53" s="37" t="s">
        <v>74</v>
      </c>
      <c r="I53" s="31"/>
      <c r="J53" s="58">
        <v>399</v>
      </c>
      <c r="K53" s="55">
        <v>399</v>
      </c>
      <c r="L53" s="32">
        <f t="shared" si="0"/>
        <v>0</v>
      </c>
      <c r="M53" s="32">
        <f t="shared" si="1"/>
        <v>0</v>
      </c>
      <c r="N53" s="40">
        <v>1</v>
      </c>
      <c r="O53" s="60"/>
    </row>
    <row r="54" spans="1:15" s="39" customFormat="1" ht="33.75">
      <c r="A54" s="37">
        <v>328</v>
      </c>
      <c r="B54" s="37" t="s">
        <v>275</v>
      </c>
      <c r="C54" s="33" t="s">
        <v>276</v>
      </c>
      <c r="D54" s="49" t="s">
        <v>277</v>
      </c>
      <c r="E54" s="49" t="s">
        <v>50</v>
      </c>
      <c r="F54" s="37" t="s">
        <v>38</v>
      </c>
      <c r="G54" s="37" t="s">
        <v>278</v>
      </c>
      <c r="H54" s="37" t="s">
        <v>74</v>
      </c>
      <c r="I54" s="31"/>
      <c r="J54" s="58">
        <v>70.34</v>
      </c>
      <c r="K54" s="55">
        <v>70.34</v>
      </c>
      <c r="L54" s="32">
        <f t="shared" si="0"/>
        <v>0</v>
      </c>
      <c r="M54" s="32">
        <f t="shared" si="1"/>
        <v>0</v>
      </c>
      <c r="N54" s="40">
        <v>1</v>
      </c>
      <c r="O54" s="60"/>
    </row>
    <row r="55" spans="1:15" s="39" customFormat="1" ht="22.5">
      <c r="A55" s="37">
        <v>332</v>
      </c>
      <c r="B55" s="37" t="s">
        <v>279</v>
      </c>
      <c r="C55" s="33" t="s">
        <v>280</v>
      </c>
      <c r="D55" s="49" t="s">
        <v>281</v>
      </c>
      <c r="E55" s="49" t="s">
        <v>282</v>
      </c>
      <c r="F55" s="37" t="s">
        <v>38</v>
      </c>
      <c r="G55" s="37" t="s">
        <v>283</v>
      </c>
      <c r="H55" s="37" t="s">
        <v>74</v>
      </c>
      <c r="I55" s="31"/>
      <c r="J55" s="58">
        <v>28.65</v>
      </c>
      <c r="K55" s="55">
        <v>23.87</v>
      </c>
      <c r="L55" s="32">
        <f t="shared" si="0"/>
        <v>0</v>
      </c>
      <c r="M55" s="32">
        <f t="shared" si="1"/>
        <v>0</v>
      </c>
      <c r="N55" s="40">
        <v>3</v>
      </c>
      <c r="O55" s="60"/>
    </row>
    <row r="56" spans="1:15" s="39" customFormat="1" ht="45">
      <c r="A56" s="37">
        <v>356</v>
      </c>
      <c r="B56" s="37" t="s">
        <v>284</v>
      </c>
      <c r="C56" s="33" t="s">
        <v>285</v>
      </c>
      <c r="D56" s="49" t="s">
        <v>286</v>
      </c>
      <c r="E56" s="49" t="s">
        <v>287</v>
      </c>
      <c r="F56" s="37" t="s">
        <v>38</v>
      </c>
      <c r="G56" s="37" t="s">
        <v>288</v>
      </c>
      <c r="H56" s="37" t="s">
        <v>74</v>
      </c>
      <c r="I56" s="31"/>
      <c r="J56" s="58">
        <v>73.07</v>
      </c>
      <c r="K56" s="55">
        <v>73.07</v>
      </c>
      <c r="L56" s="32">
        <f t="shared" si="0"/>
        <v>0</v>
      </c>
      <c r="M56" s="32">
        <f t="shared" si="1"/>
        <v>0</v>
      </c>
      <c r="N56" s="40">
        <v>2</v>
      </c>
      <c r="O56" s="60"/>
    </row>
    <row r="57" spans="1:15" s="39" customFormat="1" ht="22.5">
      <c r="A57" s="37">
        <v>358</v>
      </c>
      <c r="B57" s="37" t="s">
        <v>289</v>
      </c>
      <c r="C57" s="33">
        <v>2087506</v>
      </c>
      <c r="D57" s="49" t="s">
        <v>290</v>
      </c>
      <c r="E57" s="49" t="s">
        <v>50</v>
      </c>
      <c r="F57" s="37" t="s">
        <v>291</v>
      </c>
      <c r="G57" s="37" t="s">
        <v>292</v>
      </c>
      <c r="H57" s="37" t="s">
        <v>78</v>
      </c>
      <c r="I57" s="31"/>
      <c r="J57" s="58">
        <v>8.99</v>
      </c>
      <c r="K57" s="55">
        <v>8.99</v>
      </c>
      <c r="L57" s="32">
        <f t="shared" si="0"/>
        <v>0</v>
      </c>
      <c r="M57" s="32">
        <f t="shared" si="1"/>
        <v>0</v>
      </c>
      <c r="N57" s="40">
        <v>1</v>
      </c>
      <c r="O57" s="60"/>
    </row>
    <row r="58" spans="1:15" s="39" customFormat="1" ht="22.5">
      <c r="A58" s="37">
        <v>359</v>
      </c>
      <c r="B58" s="37" t="s">
        <v>293</v>
      </c>
      <c r="C58" s="33">
        <v>2087507</v>
      </c>
      <c r="D58" s="49" t="s">
        <v>290</v>
      </c>
      <c r="E58" s="49" t="s">
        <v>50</v>
      </c>
      <c r="F58" s="37" t="s">
        <v>291</v>
      </c>
      <c r="G58" s="37" t="s">
        <v>294</v>
      </c>
      <c r="H58" s="37" t="s">
        <v>78</v>
      </c>
      <c r="I58" s="31"/>
      <c r="J58" s="58">
        <v>5</v>
      </c>
      <c r="K58" s="55">
        <v>5</v>
      </c>
      <c r="L58" s="32">
        <f t="shared" si="0"/>
        <v>0</v>
      </c>
      <c r="M58" s="32">
        <f t="shared" si="1"/>
        <v>0</v>
      </c>
      <c r="N58" s="40">
        <v>1</v>
      </c>
      <c r="O58" s="60"/>
    </row>
    <row r="59" spans="1:15" s="39" customFormat="1" ht="33.75">
      <c r="A59" s="37">
        <v>369</v>
      </c>
      <c r="B59" s="37" t="s">
        <v>295</v>
      </c>
      <c r="C59" s="33" t="s">
        <v>296</v>
      </c>
      <c r="D59" s="49" t="s">
        <v>297</v>
      </c>
      <c r="E59" s="49" t="s">
        <v>42</v>
      </c>
      <c r="F59" s="37" t="s">
        <v>298</v>
      </c>
      <c r="G59" s="37" t="s">
        <v>299</v>
      </c>
      <c r="H59" s="37" t="s">
        <v>74</v>
      </c>
      <c r="I59" s="31"/>
      <c r="J59" s="58">
        <v>14.21</v>
      </c>
      <c r="K59" s="55">
        <v>13.89</v>
      </c>
      <c r="L59" s="32">
        <f t="shared" si="0"/>
        <v>0</v>
      </c>
      <c r="M59" s="32">
        <f t="shared" si="1"/>
        <v>0</v>
      </c>
      <c r="N59" s="40">
        <v>3</v>
      </c>
      <c r="O59" s="60"/>
    </row>
    <row r="60" spans="1:15" s="39" customFormat="1" ht="33.75">
      <c r="A60" s="65">
        <v>377</v>
      </c>
      <c r="B60" s="65" t="s">
        <v>300</v>
      </c>
      <c r="C60" s="33" t="s">
        <v>301</v>
      </c>
      <c r="D60" s="41" t="s">
        <v>302</v>
      </c>
      <c r="E60" s="41" t="s">
        <v>303</v>
      </c>
      <c r="F60" s="41" t="s">
        <v>39</v>
      </c>
      <c r="G60" s="41" t="s">
        <v>304</v>
      </c>
      <c r="H60" s="41" t="s">
        <v>78</v>
      </c>
      <c r="I60" s="59"/>
      <c r="J60" s="58">
        <v>42.06</v>
      </c>
      <c r="K60" s="72">
        <v>21.37</v>
      </c>
      <c r="L60" s="32">
        <f t="shared" si="0"/>
        <v>0</v>
      </c>
      <c r="M60" s="32">
        <f>K60*I60</f>
        <v>0</v>
      </c>
      <c r="N60" s="68">
        <v>3</v>
      </c>
      <c r="O60" s="60"/>
    </row>
    <row r="61" spans="1:15" s="39" customFormat="1" ht="33.75">
      <c r="A61" s="67"/>
      <c r="B61" s="66"/>
      <c r="C61" s="33" t="s">
        <v>305</v>
      </c>
      <c r="D61" s="41" t="s">
        <v>302</v>
      </c>
      <c r="E61" s="41" t="s">
        <v>303</v>
      </c>
      <c r="F61" s="41" t="s">
        <v>39</v>
      </c>
      <c r="G61" s="41" t="s">
        <v>306</v>
      </c>
      <c r="H61" s="41" t="s">
        <v>78</v>
      </c>
      <c r="I61" s="59"/>
      <c r="J61" s="58">
        <v>42.06</v>
      </c>
      <c r="K61" s="72"/>
      <c r="L61" s="32">
        <f t="shared" si="0"/>
        <v>0</v>
      </c>
      <c r="M61" s="32">
        <f>K60*I61</f>
        <v>0</v>
      </c>
      <c r="N61" s="69"/>
      <c r="O61" s="60"/>
    </row>
    <row r="62" spans="1:15" s="39" customFormat="1" ht="27" customHeight="1">
      <c r="A62" s="66"/>
      <c r="B62" s="62" t="s">
        <v>320</v>
      </c>
      <c r="C62" s="63"/>
      <c r="D62" s="63"/>
      <c r="E62" s="63"/>
      <c r="F62" s="63"/>
      <c r="G62" s="63"/>
      <c r="H62" s="63"/>
      <c r="I62" s="63"/>
      <c r="J62" s="63"/>
      <c r="K62" s="64"/>
      <c r="L62" s="32">
        <f>L60+L61</f>
        <v>0</v>
      </c>
      <c r="M62" s="32">
        <f>M60+M61</f>
        <v>0</v>
      </c>
      <c r="N62" s="40"/>
      <c r="O62" s="60"/>
    </row>
    <row r="63" spans="1:15" s="39" customFormat="1" ht="33.75">
      <c r="A63" s="72">
        <v>378</v>
      </c>
      <c r="B63" s="72" t="s">
        <v>307</v>
      </c>
      <c r="C63" s="36" t="s">
        <v>308</v>
      </c>
      <c r="D63" s="57" t="s">
        <v>302</v>
      </c>
      <c r="E63" s="37" t="s">
        <v>303</v>
      </c>
      <c r="F63" s="37" t="s">
        <v>39</v>
      </c>
      <c r="G63" s="37" t="s">
        <v>309</v>
      </c>
      <c r="H63" s="37" t="s">
        <v>78</v>
      </c>
      <c r="I63" s="59"/>
      <c r="J63" s="58">
        <v>42.02</v>
      </c>
      <c r="K63" s="72">
        <v>19.51</v>
      </c>
      <c r="L63" s="32">
        <f>I63*J63</f>
        <v>0</v>
      </c>
      <c r="M63" s="32">
        <f>I63*K63</f>
        <v>0</v>
      </c>
      <c r="N63" s="68">
        <v>3</v>
      </c>
      <c r="O63" s="60"/>
    </row>
    <row r="64" spans="1:15" s="39" customFormat="1" ht="33.75">
      <c r="A64" s="72"/>
      <c r="B64" s="72"/>
      <c r="C64" s="33" t="s">
        <v>310</v>
      </c>
      <c r="D64" s="49" t="s">
        <v>302</v>
      </c>
      <c r="E64" s="49" t="s">
        <v>303</v>
      </c>
      <c r="F64" s="37" t="s">
        <v>39</v>
      </c>
      <c r="G64" s="37" t="s">
        <v>311</v>
      </c>
      <c r="H64" s="37" t="s">
        <v>78</v>
      </c>
      <c r="I64" s="59"/>
      <c r="J64" s="58">
        <v>42.02</v>
      </c>
      <c r="K64" s="72"/>
      <c r="L64" s="32">
        <f>I64*J64</f>
        <v>0</v>
      </c>
      <c r="M64" s="32">
        <f>I64*K63</f>
        <v>0</v>
      </c>
      <c r="N64" s="69"/>
      <c r="O64" s="60"/>
    </row>
    <row r="65" spans="1:15" s="39" customFormat="1" ht="34.5" customHeight="1">
      <c r="A65" s="72"/>
      <c r="B65" s="62" t="s">
        <v>321</v>
      </c>
      <c r="C65" s="63"/>
      <c r="D65" s="63"/>
      <c r="E65" s="63"/>
      <c r="F65" s="63"/>
      <c r="G65" s="63"/>
      <c r="H65" s="63"/>
      <c r="I65" s="63"/>
      <c r="J65" s="63"/>
      <c r="K65" s="64"/>
      <c r="L65" s="32">
        <f>L63+L64</f>
        <v>0</v>
      </c>
      <c r="M65" s="32">
        <f>M63+M64</f>
        <v>0</v>
      </c>
      <c r="N65" s="40"/>
      <c r="O65" s="60"/>
    </row>
    <row r="66" spans="1:15" s="39" customFormat="1" ht="33.75">
      <c r="A66" s="37">
        <v>394</v>
      </c>
      <c r="B66" s="37" t="s">
        <v>312</v>
      </c>
      <c r="C66" s="33" t="s">
        <v>313</v>
      </c>
      <c r="D66" s="49" t="s">
        <v>314</v>
      </c>
      <c r="E66" s="49" t="s">
        <v>303</v>
      </c>
      <c r="F66" s="37" t="s">
        <v>38</v>
      </c>
      <c r="G66" s="37" t="s">
        <v>315</v>
      </c>
      <c r="H66" s="37" t="s">
        <v>78</v>
      </c>
      <c r="I66" s="59"/>
      <c r="J66" s="58">
        <v>758.89</v>
      </c>
      <c r="K66" s="49">
        <v>557.53</v>
      </c>
      <c r="L66" s="32">
        <f>I66*J66</f>
        <v>0</v>
      </c>
      <c r="M66" s="32">
        <f>I66*K66</f>
        <v>0</v>
      </c>
      <c r="N66" s="40">
        <v>3</v>
      </c>
      <c r="O66" s="60"/>
    </row>
    <row r="67" spans="1:15" s="39" customFormat="1" ht="33.75">
      <c r="A67" s="37">
        <v>395</v>
      </c>
      <c r="B67" s="37" t="s">
        <v>316</v>
      </c>
      <c r="C67" s="33" t="s">
        <v>317</v>
      </c>
      <c r="D67" s="49" t="s">
        <v>314</v>
      </c>
      <c r="E67" s="49" t="s">
        <v>303</v>
      </c>
      <c r="F67" s="37" t="s">
        <v>38</v>
      </c>
      <c r="G67" s="37" t="s">
        <v>318</v>
      </c>
      <c r="H67" s="37" t="s">
        <v>78</v>
      </c>
      <c r="I67" s="59"/>
      <c r="J67" s="58">
        <v>730.54</v>
      </c>
      <c r="K67" s="49">
        <v>557.53</v>
      </c>
      <c r="L67" s="32">
        <f>I67*J67</f>
        <v>0</v>
      </c>
      <c r="M67" s="32">
        <f>I67*K67</f>
        <v>0</v>
      </c>
      <c r="N67" s="40">
        <v>3</v>
      </c>
      <c r="O67" s="60"/>
    </row>
    <row r="68" spans="1:15" s="39" customFormat="1" ht="33.75">
      <c r="A68" s="37">
        <v>396</v>
      </c>
      <c r="B68" s="37" t="s">
        <v>63</v>
      </c>
      <c r="C68" s="33" t="s">
        <v>64</v>
      </c>
      <c r="D68" s="49" t="s">
        <v>65</v>
      </c>
      <c r="E68" s="49" t="s">
        <v>319</v>
      </c>
      <c r="F68" s="37" t="s">
        <v>38</v>
      </c>
      <c r="G68" s="37" t="s">
        <v>72</v>
      </c>
      <c r="H68" s="37" t="s">
        <v>78</v>
      </c>
      <c r="I68" s="59"/>
      <c r="J68" s="58">
        <v>1944.33</v>
      </c>
      <c r="K68" s="55">
        <v>1846.04</v>
      </c>
      <c r="L68" s="32">
        <f>I68*J68</f>
        <v>0</v>
      </c>
      <c r="M68" s="32">
        <f>I68*K68</f>
        <v>0</v>
      </c>
      <c r="N68" s="40">
        <v>3</v>
      </c>
      <c r="O68" s="60"/>
    </row>
    <row r="69" spans="1:14" ht="18" customHeight="1">
      <c r="A69" s="71" t="s">
        <v>10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28">
        <f>L66+L67+L68+L65+L62+L59+L58+L57+L56+L55+L54+L53+L52+L51+L50+L49+L48+L47+L46+L45+L44+L43+L42+L41+L40+L39+L38+L37+L36+L35+L34+L33+L32+L31+L30+L29+L28+L27+L26+L25+L24+L23+L22+L21+L20+L19+L18+L17+L16+L15+L14+L13+L12+L11+L10+L9+L8+L7+L6</f>
        <v>0</v>
      </c>
      <c r="M69" s="28">
        <f>M68+M67+M66+M65+M62+M59+M58+M57+M56+M55+M54+M53+M52+M51+M50+M49+M48+M47+M46+M45+M44+M43+M42+M41+M40+M39+M38+M37+M36+M35+M34+M33+M32+M31+M30+M29+M28+M27+M26+M25+M24+M23+M22+M21+M20+M19+M18+M17+M16+M15+M14+M13+M12+M11+M10+M9+M8+M7+M6</f>
        <v>0</v>
      </c>
      <c r="N69" s="34"/>
    </row>
    <row r="70" spans="1:14" ht="18" customHeight="1">
      <c r="A70" s="71" t="s">
        <v>11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28">
        <f>L69*P73</f>
        <v>0</v>
      </c>
      <c r="M70" s="28">
        <f>P73*M69</f>
        <v>0</v>
      </c>
      <c r="N70" s="34"/>
    </row>
    <row r="71" spans="1:14" ht="18" customHeight="1">
      <c r="A71" s="71" t="s">
        <v>12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28">
        <f>L69+L70</f>
        <v>0</v>
      </c>
      <c r="M71" s="30">
        <f>M69+M70</f>
        <v>0</v>
      </c>
      <c r="N71" s="34"/>
    </row>
    <row r="72" ht="12.75" hidden="1">
      <c r="M72" s="29">
        <v>0.1</v>
      </c>
    </row>
    <row r="73" ht="12.75">
      <c r="P73" s="61">
        <v>0.1</v>
      </c>
    </row>
  </sheetData>
  <sheetProtection/>
  <mergeCells count="15">
    <mergeCell ref="A71:K71"/>
    <mergeCell ref="A70:K70"/>
    <mergeCell ref="A69:K69"/>
    <mergeCell ref="B63:B64"/>
    <mergeCell ref="A63:A65"/>
    <mergeCell ref="K60:K61"/>
    <mergeCell ref="K63:K64"/>
    <mergeCell ref="B62:K62"/>
    <mergeCell ref="B65:K65"/>
    <mergeCell ref="B60:B61"/>
    <mergeCell ref="A60:A62"/>
    <mergeCell ref="N60:N61"/>
    <mergeCell ref="N63:N64"/>
    <mergeCell ref="A2:M2"/>
    <mergeCell ref="A3:M3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45</v>
      </c>
    </row>
    <row r="4" ht="15" thickBot="1"/>
    <row r="5" spans="2:7" ht="24.75" thickBot="1">
      <c r="B5" s="3" t="s">
        <v>18</v>
      </c>
      <c r="C5" s="4" t="s">
        <v>79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specifikacija!L69</f>
        <v>0</v>
      </c>
      <c r="F6" s="14">
        <f>specifikacija!M69</f>
        <v>0</v>
      </c>
      <c r="G6" s="15">
        <f>F6*1.1</f>
        <v>0</v>
      </c>
    </row>
    <row r="7" spans="2:7" ht="36.75" customHeight="1" thickBot="1">
      <c r="B7" s="3" t="s">
        <v>19</v>
      </c>
      <c r="C7" s="25" t="s">
        <v>34</v>
      </c>
      <c r="E7" s="73" t="s">
        <v>17</v>
      </c>
      <c r="F7" s="74"/>
      <c r="G7" s="75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3" t="s">
        <v>31</v>
      </c>
      <c r="E13" s="8" t="s">
        <v>27</v>
      </c>
      <c r="F13" s="22">
        <f>SUBTOTAL(101,specifikacija!N6:N68)</f>
        <v>2.6779661016949152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80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4" t="s">
        <v>32</v>
      </c>
      <c r="C17" s="23" t="s">
        <v>33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0"/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2019-11-08T12:31:32Z</dcterms:modified>
  <cp:category/>
  <cp:version/>
  <cp:contentType/>
  <cp:contentStatus/>
</cp:coreProperties>
</file>