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<sst xmlns="http://schemas.openxmlformats.org/spreadsheetml/2006/main" count="119" uniqueCount="102">
  <si>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</si>
  <si>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</si>
  <si>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</si>
  <si>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</si>
  <si>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</si>
  <si>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</si>
  <si>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</si>
  <si>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</si>
  <si>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</si>
  <si>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</si>
  <si>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</si>
  <si>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</si>
  <si>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</si>
  <si>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</si>
  <si>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</si>
  <si>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</si>
  <si>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</si>
  <si>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</si>
  <si>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</si>
  <si>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</si>
  <si>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</si>
  <si>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</si>
  <si>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</si>
  <si>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</si>
  <si>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</si>
  <si>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</si>
  <si>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</si>
  <si>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</si>
  <si>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</si>
  <si>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</si>
  <si>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</si>
  <si>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</si>
  <si>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</si>
  <si>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</si>
  <si>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</si>
  <si>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</si>
  <si>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</si>
  <si>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</si>
  <si>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404-1-110/19-41</t>
  </si>
  <si>
    <t>Лекови са Листе Ц Листе лекова за 2019. годину</t>
  </si>
  <si>
    <t xml:space="preserve">119-01-17/2019 </t>
  </si>
  <si>
    <t>100 mg</t>
  </si>
  <si>
    <t>Јачина лека</t>
  </si>
  <si>
    <t>УКУПНА ВРЕДНОСТ БЕЗ ПДВ-А</t>
  </si>
  <si>
    <t>УКУПНА ВРЕДНОСТ СА ПДВ-ОМ</t>
  </si>
  <si>
    <t>FARMALOGIST D.O.O.</t>
  </si>
  <si>
    <t>FARMALOGIST D.O.O</t>
  </si>
  <si>
    <t>4</t>
  </si>
  <si>
    <t>epoetin zeta</t>
  </si>
  <si>
    <t>0069227</t>
  </si>
  <si>
    <t>EQRALYS</t>
  </si>
  <si>
    <t>Hemofarm a.d.</t>
  </si>
  <si>
    <t>2000 i.j.</t>
  </si>
  <si>
    <t>prašak za koncentrat za rastvor za infuziju</t>
  </si>
  <si>
    <t>50 mg</t>
  </si>
  <si>
    <t>bočica staklena</t>
  </si>
  <si>
    <t>28</t>
  </si>
  <si>
    <t>gefitinib</t>
  </si>
  <si>
    <t>1039398</t>
  </si>
  <si>
    <t xml:space="preserve">IRESSA </t>
  </si>
  <si>
    <t>AstraZeneca UK Limited</t>
  </si>
  <si>
    <t>film tableta</t>
  </si>
  <si>
    <t>250 mg</t>
  </si>
  <si>
    <t>tableta</t>
  </si>
  <si>
    <t>1039402/ 1039409/ 1039408</t>
  </si>
  <si>
    <t xml:space="preserve">TARCEVA / INOPRAN / ERLOTINIB ACTAVIS </t>
  </si>
  <si>
    <t>F. Hoffmann-La Roche Ltd./ Remedica Ltd/ S.C. Sindan-Pharma S.R.L.</t>
  </si>
  <si>
    <t>25 mg</t>
  </si>
  <si>
    <t>1039403/ 1039410/ 1039407</t>
  </si>
  <si>
    <t>1039404/ 1039411/ 1039406</t>
  </si>
  <si>
    <t>150 mg</t>
  </si>
  <si>
    <t>erlotinib 25 mg, 100 mg i 150 mg</t>
  </si>
  <si>
    <t>39</t>
  </si>
  <si>
    <t>vedolizumab</t>
  </si>
  <si>
    <t>0014007</t>
  </si>
  <si>
    <t>ENTYVIO</t>
  </si>
  <si>
    <t>Takeda Italia S.P.A</t>
  </si>
  <si>
    <t>300 mg</t>
  </si>
  <si>
    <t>40</t>
  </si>
  <si>
    <t>baricitinib</t>
  </si>
  <si>
    <t>1014032</t>
  </si>
  <si>
    <t>OLUMIANT</t>
  </si>
  <si>
    <t>Lilly, S.A.</t>
  </si>
  <si>
    <t>4 mg</t>
  </si>
  <si>
    <t>55</t>
  </si>
  <si>
    <t>zoledronska kiselina</t>
  </si>
  <si>
    <t>0059222/ 0059010</t>
  </si>
  <si>
    <t>ZOLEDRONATE PHARMASWISS / ZITOMERA</t>
  </si>
  <si>
    <t>PharmaSwiss d.o.o./ Actavis Italy S.P.A</t>
  </si>
  <si>
    <t>bočica/ bočica staklena</t>
  </si>
  <si>
    <t>56</t>
  </si>
  <si>
    <t>riluzol</t>
  </si>
  <si>
    <t>1079070</t>
  </si>
  <si>
    <t>RILUTEK</t>
  </si>
  <si>
    <t>Sanofi Winthrope Industrie</t>
  </si>
  <si>
    <t>57</t>
  </si>
  <si>
    <t>aflibercept</t>
  </si>
  <si>
    <t>0099082</t>
  </si>
  <si>
    <t xml:space="preserve">EYLEA </t>
  </si>
  <si>
    <t>Bayer Pharma AG; Bayer, Farmaceutska družba d.o.o.</t>
  </si>
  <si>
    <t>bočica</t>
  </si>
  <si>
    <t>Укупно за партију 29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</si>
</sst>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 wrapText="1"/>
      <protection/>
    </xf>
    <xf numFmtId="49" fontId="51" fillId="0" borderId="10" xfId="58" applyNumberFormat="1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/>
    </xf>
    <xf numFmtId="4" fontId="51" fillId="35" borderId="10" xfId="0" applyNumberFormat="1" applyFont="1" applyFill="1" applyBorder="1" applyAlignment="1">
      <alignment horizontal="center" vertical="center" wrapText="1"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49" fontId="51" fillId="0" borderId="10" xfId="59" applyNumberFormat="1" applyFont="1" applyFill="1" applyBorder="1" applyAlignment="1">
      <alignment horizontal="center" vertical="center" wrapText="1"/>
      <protection/>
    </xf>
    <xf numFmtId="4" fontId="54" fillId="0" borderId="10" xfId="0" applyNumberFormat="1" applyFont="1" applyBorder="1" applyAlignment="1">
      <alignment horizontal="center" vertical="center"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0" fontId="51" fillId="34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right" vertical="center" wrapText="1"/>
    </xf>
    <xf numFmtId="0" fontId="54" fillId="35" borderId="21" xfId="0" applyFont="1" applyFill="1" applyBorder="1" applyAlignment="1">
      <alignment horizontal="right" vertical="center" wrapText="1"/>
    </xf>
    <xf numFmtId="0" fontId="54" fillId="35" borderId="17" xfId="0" applyFont="1" applyFill="1" applyBorder="1" applyAlignment="1">
      <alignment horizontal="right" vertical="center" wrapText="1"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3" fillId="0" borderId="23" xfId="61" applyFont="1" applyFill="1" applyBorder="1" applyAlignment="1">
      <alignment horizontal="right" vertical="center" wrapText="1"/>
      <protection/>
    </xf>
    <xf numFmtId="0" fontId="3" fillId="0" borderId="24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5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4">
      <selection activeCell="Q9" sqref="Q9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7.42187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1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4" spans="1:14" s="35" customFormat="1" ht="35.25" customHeight="1">
      <c r="A4" s="49" t="s">
        <v>20</v>
      </c>
      <c r="B4" s="49" t="s">
        <v>26</v>
      </c>
      <c r="C4" s="29" t="s">
        <v>27</v>
      </c>
      <c r="D4" s="30" t="s">
        <v>28</v>
      </c>
      <c r="E4" s="29" t="s">
        <v>29</v>
      </c>
      <c r="F4" s="29" t="s">
        <v>30</v>
      </c>
      <c r="G4" s="30" t="s">
        <v>42</v>
      </c>
      <c r="H4" s="31" t="s">
        <v>31</v>
      </c>
      <c r="I4" s="32" t="s">
        <v>32</v>
      </c>
      <c r="J4" s="33" t="s">
        <v>33</v>
      </c>
      <c r="K4" s="51" t="s">
        <v>22</v>
      </c>
      <c r="L4" s="51" t="s">
        <v>24</v>
      </c>
      <c r="M4" s="34" t="s">
        <v>34</v>
      </c>
      <c r="N4" s="22" t="s">
        <v>0</v>
      </c>
    </row>
    <row r="5" spans="1:14" ht="24">
      <c r="A5" s="52" t="s">
        <v>47</v>
      </c>
      <c r="B5" s="53" t="s">
        <v>48</v>
      </c>
      <c r="C5" s="54" t="s">
        <v>49</v>
      </c>
      <c r="D5" s="54" t="s">
        <v>50</v>
      </c>
      <c r="E5" s="54" t="s">
        <v>51</v>
      </c>
      <c r="F5" s="55" t="s">
        <v>35</v>
      </c>
      <c r="G5" s="55" t="s">
        <v>52</v>
      </c>
      <c r="H5" s="55" t="s">
        <v>36</v>
      </c>
      <c r="I5" s="63"/>
      <c r="J5" s="62">
        <v>1129.43</v>
      </c>
      <c r="K5" s="50">
        <v>1180.45</v>
      </c>
      <c r="L5" s="37">
        <f>K5*I5</f>
        <v>0</v>
      </c>
      <c r="M5" s="36">
        <f>J5*I5</f>
        <v>0</v>
      </c>
      <c r="N5" s="64">
        <v>3</v>
      </c>
    </row>
    <row r="6" spans="1:14" s="48" customFormat="1" ht="24">
      <c r="A6" s="56" t="s">
        <v>56</v>
      </c>
      <c r="B6" s="53" t="s">
        <v>57</v>
      </c>
      <c r="C6" s="54" t="s">
        <v>58</v>
      </c>
      <c r="D6" s="54" t="s">
        <v>59</v>
      </c>
      <c r="E6" s="54" t="s">
        <v>60</v>
      </c>
      <c r="F6" s="55" t="s">
        <v>61</v>
      </c>
      <c r="G6" s="55" t="s">
        <v>62</v>
      </c>
      <c r="H6" s="55" t="s">
        <v>63</v>
      </c>
      <c r="I6" s="63"/>
      <c r="J6" s="36">
        <v>6778.69</v>
      </c>
      <c r="K6" s="50">
        <v>7324.05</v>
      </c>
      <c r="L6" s="37">
        <f>K6*I6</f>
        <v>0</v>
      </c>
      <c r="M6" s="36">
        <f>J6*I6</f>
        <v>0</v>
      </c>
      <c r="N6" s="64">
        <v>3</v>
      </c>
    </row>
    <row r="7" spans="1:14" s="48" customFormat="1" ht="60">
      <c r="A7" s="79">
        <v>29</v>
      </c>
      <c r="B7" s="82" t="s">
        <v>71</v>
      </c>
      <c r="C7" s="57" t="s">
        <v>64</v>
      </c>
      <c r="D7" s="54" t="s">
        <v>65</v>
      </c>
      <c r="E7" s="57" t="s">
        <v>66</v>
      </c>
      <c r="F7" s="55" t="s">
        <v>61</v>
      </c>
      <c r="G7" s="55" t="s">
        <v>67</v>
      </c>
      <c r="H7" s="55" t="s">
        <v>63</v>
      </c>
      <c r="I7" s="63"/>
      <c r="J7" s="36">
        <v>909.76</v>
      </c>
      <c r="K7" s="50">
        <v>980.01</v>
      </c>
      <c r="L7" s="37">
        <f>K7*I7</f>
        <v>0</v>
      </c>
      <c r="M7" s="36">
        <f>J7*I7</f>
        <v>0</v>
      </c>
      <c r="N7" s="66">
        <v>4</v>
      </c>
    </row>
    <row r="8" spans="1:14" s="48" customFormat="1" ht="60">
      <c r="A8" s="80"/>
      <c r="B8" s="83"/>
      <c r="C8" s="57" t="s">
        <v>68</v>
      </c>
      <c r="D8" s="54" t="s">
        <v>65</v>
      </c>
      <c r="E8" s="57" t="s">
        <v>66</v>
      </c>
      <c r="F8" s="55" t="s">
        <v>61</v>
      </c>
      <c r="G8" s="55" t="s">
        <v>41</v>
      </c>
      <c r="H8" s="55" t="s">
        <v>63</v>
      </c>
      <c r="I8" s="63"/>
      <c r="J8" s="36">
        <v>2213.59</v>
      </c>
      <c r="K8" s="50">
        <v>2384.53</v>
      </c>
      <c r="L8" s="37">
        <f>K8*I8</f>
        <v>0</v>
      </c>
      <c r="M8" s="36">
        <f>J8*I8</f>
        <v>0</v>
      </c>
      <c r="N8" s="67"/>
    </row>
    <row r="9" spans="1:14" s="48" customFormat="1" ht="60">
      <c r="A9" s="80"/>
      <c r="B9" s="84"/>
      <c r="C9" s="57" t="s">
        <v>69</v>
      </c>
      <c r="D9" s="54" t="s">
        <v>65</v>
      </c>
      <c r="E9" s="57" t="s">
        <v>66</v>
      </c>
      <c r="F9" s="55" t="s">
        <v>61</v>
      </c>
      <c r="G9" s="55" t="s">
        <v>70</v>
      </c>
      <c r="H9" s="55" t="s">
        <v>63</v>
      </c>
      <c r="I9" s="63"/>
      <c r="J9" s="36">
        <v>3462.72</v>
      </c>
      <c r="K9" s="50">
        <v>3730.13</v>
      </c>
      <c r="L9" s="37">
        <f>K9*I9</f>
        <v>0</v>
      </c>
      <c r="M9" s="36">
        <f>J9*I9</f>
        <v>0</v>
      </c>
      <c r="N9" s="67"/>
    </row>
    <row r="10" spans="1:14" s="48" customFormat="1" ht="22.5" customHeight="1">
      <c r="A10" s="81"/>
      <c r="B10" s="69" t="s">
        <v>101</v>
      </c>
      <c r="C10" s="70"/>
      <c r="D10" s="70"/>
      <c r="E10" s="70"/>
      <c r="F10" s="70"/>
      <c r="G10" s="70"/>
      <c r="H10" s="70"/>
      <c r="I10" s="70"/>
      <c r="J10" s="71"/>
      <c r="K10" s="50"/>
      <c r="L10" s="37">
        <f>L7+L8+L9</f>
        <v>0</v>
      </c>
      <c r="M10" s="36">
        <f>M7+M8+M9</f>
        <v>0</v>
      </c>
      <c r="N10" s="68"/>
    </row>
    <row r="11" spans="1:14" s="48" customFormat="1" ht="48">
      <c r="A11" s="52" t="s">
        <v>72</v>
      </c>
      <c r="B11" s="58" t="s">
        <v>73</v>
      </c>
      <c r="C11" s="54" t="s">
        <v>74</v>
      </c>
      <c r="D11" s="54" t="s">
        <v>75</v>
      </c>
      <c r="E11" s="54" t="s">
        <v>76</v>
      </c>
      <c r="F11" s="55" t="s">
        <v>53</v>
      </c>
      <c r="G11" s="55" t="s">
        <v>77</v>
      </c>
      <c r="H11" s="55" t="s">
        <v>55</v>
      </c>
      <c r="I11" s="63"/>
      <c r="J11" s="59">
        <v>160238.64</v>
      </c>
      <c r="K11" s="50">
        <v>163002</v>
      </c>
      <c r="L11" s="37">
        <f>K11*I11</f>
        <v>0</v>
      </c>
      <c r="M11" s="36">
        <f>J11*I11</f>
        <v>0</v>
      </c>
      <c r="N11" s="64">
        <v>2</v>
      </c>
    </row>
    <row r="12" spans="1:14" s="48" customFormat="1" ht="37.5" customHeight="1">
      <c r="A12" s="52" t="s">
        <v>78</v>
      </c>
      <c r="B12" s="53" t="s">
        <v>79</v>
      </c>
      <c r="C12" s="54" t="s">
        <v>80</v>
      </c>
      <c r="D12" s="54" t="s">
        <v>81</v>
      </c>
      <c r="E12" s="54" t="s">
        <v>82</v>
      </c>
      <c r="F12" s="55" t="s">
        <v>61</v>
      </c>
      <c r="G12" s="55" t="s">
        <v>83</v>
      </c>
      <c r="H12" s="55" t="s">
        <v>63</v>
      </c>
      <c r="I12" s="63"/>
      <c r="J12" s="59">
        <v>2648.19</v>
      </c>
      <c r="K12" s="50">
        <v>2752.32</v>
      </c>
      <c r="L12" s="37">
        <f>K12*I12</f>
        <v>0</v>
      </c>
      <c r="M12" s="36">
        <f>J12*I12</f>
        <v>0</v>
      </c>
      <c r="N12" s="64">
        <v>2</v>
      </c>
    </row>
    <row r="13" spans="1:14" s="48" customFormat="1" ht="36">
      <c r="A13" s="60" t="s">
        <v>84</v>
      </c>
      <c r="B13" s="53" t="s">
        <v>85</v>
      </c>
      <c r="C13" s="61" t="s">
        <v>86</v>
      </c>
      <c r="D13" s="54" t="s">
        <v>87</v>
      </c>
      <c r="E13" s="61" t="s">
        <v>88</v>
      </c>
      <c r="F13" s="55" t="s">
        <v>23</v>
      </c>
      <c r="G13" s="55" t="s">
        <v>83</v>
      </c>
      <c r="H13" s="55" t="s">
        <v>89</v>
      </c>
      <c r="I13" s="63"/>
      <c r="J13" s="59">
        <v>1735</v>
      </c>
      <c r="K13" s="50">
        <v>5238.2</v>
      </c>
      <c r="L13" s="37">
        <f>K13*I13</f>
        <v>0</v>
      </c>
      <c r="M13" s="36">
        <f>J13*I13</f>
        <v>0</v>
      </c>
      <c r="N13" s="64">
        <v>4</v>
      </c>
    </row>
    <row r="14" spans="1:14" s="48" customFormat="1" ht="36">
      <c r="A14" s="52" t="s">
        <v>90</v>
      </c>
      <c r="B14" s="53" t="s">
        <v>91</v>
      </c>
      <c r="C14" s="54" t="s">
        <v>92</v>
      </c>
      <c r="D14" s="54" t="s">
        <v>93</v>
      </c>
      <c r="E14" s="54" t="s">
        <v>94</v>
      </c>
      <c r="F14" s="55" t="s">
        <v>61</v>
      </c>
      <c r="G14" s="55" t="s">
        <v>54</v>
      </c>
      <c r="H14" s="55" t="s">
        <v>63</v>
      </c>
      <c r="I14" s="63"/>
      <c r="J14" s="59">
        <v>236.45</v>
      </c>
      <c r="K14" s="50">
        <v>250.58</v>
      </c>
      <c r="L14" s="37">
        <f>K14*I14</f>
        <v>0</v>
      </c>
      <c r="M14" s="36">
        <f>J14*I14</f>
        <v>0</v>
      </c>
      <c r="N14" s="64">
        <v>3</v>
      </c>
    </row>
    <row r="15" spans="1:14" s="48" customFormat="1" ht="48">
      <c r="A15" s="52" t="s">
        <v>95</v>
      </c>
      <c r="B15" s="53" t="s">
        <v>96</v>
      </c>
      <c r="C15" s="61" t="s">
        <v>97</v>
      </c>
      <c r="D15" s="54" t="s">
        <v>98</v>
      </c>
      <c r="E15" s="61" t="s">
        <v>99</v>
      </c>
      <c r="F15" s="55" t="s">
        <v>35</v>
      </c>
      <c r="G15" s="55" t="s">
        <v>83</v>
      </c>
      <c r="H15" s="55" t="s">
        <v>100</v>
      </c>
      <c r="I15" s="63"/>
      <c r="J15" s="59">
        <v>67187.15</v>
      </c>
      <c r="K15" s="50">
        <v>71144.5</v>
      </c>
      <c r="L15" s="37">
        <f>K15*I15</f>
        <v>0</v>
      </c>
      <c r="M15" s="36">
        <f>J15*I15</f>
        <v>0</v>
      </c>
      <c r="N15" s="64">
        <v>3</v>
      </c>
    </row>
    <row r="16" spans="1:13" s="39" customFormat="1" ht="18.75" customHeight="1">
      <c r="A16" s="75" t="s">
        <v>43</v>
      </c>
      <c r="B16" s="76"/>
      <c r="C16" s="76"/>
      <c r="D16" s="76"/>
      <c r="E16" s="76"/>
      <c r="F16" s="76"/>
      <c r="G16" s="76"/>
      <c r="H16" s="73"/>
      <c r="I16" s="73"/>
      <c r="J16" s="77"/>
      <c r="K16" s="38"/>
      <c r="L16" s="47">
        <f>L5+L6+L10+L11+L12+L13+L14+L15</f>
        <v>0</v>
      </c>
      <c r="M16" s="47">
        <f>M5+M6+M10+M11+M12+M13+M14+M15</f>
        <v>0</v>
      </c>
    </row>
    <row r="17" spans="1:13" s="39" customFormat="1" ht="21.75" customHeight="1">
      <c r="A17" s="72" t="s">
        <v>37</v>
      </c>
      <c r="B17" s="73"/>
      <c r="C17" s="73"/>
      <c r="D17" s="73"/>
      <c r="E17" s="73"/>
      <c r="F17" s="73"/>
      <c r="G17" s="73"/>
      <c r="H17" s="73"/>
      <c r="I17" s="73"/>
      <c r="J17" s="74"/>
      <c r="K17" s="38"/>
      <c r="L17" s="47">
        <f>L16*0.1</f>
        <v>0</v>
      </c>
      <c r="M17" s="47">
        <f>M16*0.1</f>
        <v>0</v>
      </c>
    </row>
    <row r="18" spans="1:13" s="39" customFormat="1" ht="21" customHeight="1">
      <c r="A18" s="72" t="s">
        <v>44</v>
      </c>
      <c r="B18" s="73"/>
      <c r="C18" s="73"/>
      <c r="D18" s="73"/>
      <c r="E18" s="73"/>
      <c r="F18" s="73"/>
      <c r="G18" s="73"/>
      <c r="H18" s="73"/>
      <c r="I18" s="73"/>
      <c r="J18" s="74"/>
      <c r="K18" s="38"/>
      <c r="L18" s="47">
        <f>L16+L17</f>
        <v>0</v>
      </c>
      <c r="M18" s="47">
        <f>M16+M17</f>
        <v>0</v>
      </c>
    </row>
    <row r="19" ht="12">
      <c r="G19" s="40"/>
    </row>
    <row r="20" spans="1:13" s="39" customFormat="1" ht="15.75" customHeight="1">
      <c r="A20" s="41"/>
      <c r="C20" s="42"/>
      <c r="D20" s="42"/>
      <c r="E20" s="42"/>
      <c r="F20" s="42"/>
      <c r="G20" s="42"/>
      <c r="H20" s="43"/>
      <c r="I20" s="44"/>
      <c r="J20" s="45"/>
      <c r="K20" s="45"/>
      <c r="L20" s="45"/>
      <c r="M20" s="46"/>
    </row>
  </sheetData>
  <sheetProtection/>
  <mergeCells count="9">
    <mergeCell ref="N7:N10"/>
    <mergeCell ref="B10:J10"/>
    <mergeCell ref="A17:J17"/>
    <mergeCell ref="A18:J18"/>
    <mergeCell ref="A16:J16"/>
    <mergeCell ref="A1:M1"/>
    <mergeCell ref="A2:M2"/>
    <mergeCell ref="A7:A10"/>
    <mergeCell ref="B7:B9"/>
  </mergeCells>
  <printOptions/>
  <pageMargins left="0.2" right="0.2" top="0.2" bottom="0.25" header="0.2" footer="0.3"/>
  <pageSetup fitToHeight="1" fitToWidth="1" orientation="landscape" scale="91" r:id="rId1"/>
  <ignoredErrors>
    <ignoredError sqref="M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5" sqref="F24:F2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46</v>
      </c>
    </row>
    <row r="4" ht="15" thickBot="1"/>
    <row r="5" spans="2:7" ht="24.75" thickBot="1">
      <c r="B5" s="2" t="s">
        <v>5</v>
      </c>
      <c r="C5" s="3" t="s">
        <v>38</v>
      </c>
      <c r="E5" s="10" t="s">
        <v>2</v>
      </c>
      <c r="F5" s="11" t="s">
        <v>3</v>
      </c>
      <c r="G5" s="12" t="s">
        <v>25</v>
      </c>
    </row>
    <row r="6" spans="2:7" ht="15" thickBot="1">
      <c r="B6" s="4"/>
      <c r="C6" s="5"/>
      <c r="E6" s="13">
        <f>specifikacija!L16</f>
        <v>0</v>
      </c>
      <c r="F6" s="13">
        <f>specifikacija!M16</f>
        <v>0</v>
      </c>
      <c r="G6" s="14">
        <f>specifikacija!M18</f>
        <v>0</v>
      </c>
    </row>
    <row r="7" spans="2:7" ht="36.75" customHeight="1" thickBot="1">
      <c r="B7" s="2" t="s">
        <v>6</v>
      </c>
      <c r="C7" s="21" t="s">
        <v>19</v>
      </c>
      <c r="E7" s="85" t="s">
        <v>4</v>
      </c>
      <c r="F7" s="86"/>
      <c r="G7" s="87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5">
        <f>SUBTOTAL(101,specifikacija!N5:N15)</f>
        <v>3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39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40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2019-09-30T06:38:32Z</dcterms:modified>
  <cp:category/>
  <cp:version/>
  <cp:contentType/>
  <cp:contentStatus/>
</cp:coreProperties>
</file>