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<sst xmlns="http://schemas.openxmlformats.org/spreadsheetml/2006/main" count="127" uniqueCount="107">
  <si>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</si>
  <si>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</si>
  <si>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</si>
  <si>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</si>
  <si>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</si>
  <si>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</si>
  <si>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</si>
  <si>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</si>
  <si>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</si>
  <si>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</si>
  <si>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</si>
  <si>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</si>
  <si>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</si>
  <si>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</si>
  <si>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</si>
  <si>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</si>
  <si>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</si>
  <si>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</si>
  <si>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</si>
  <si>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</si>
  <si>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</si>
  <si>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</si>
  <si>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</si>
  <si>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</si>
  <si>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</si>
  <si>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</si>
  <si>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</si>
  <si>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</si>
  <si>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</si>
  <si>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</si>
  <si>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</si>
  <si>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</si>
  <si>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</si>
  <si>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</si>
  <si>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</si>
  <si>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</si>
  <si>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</si>
  <si>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</si>
  <si>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</si>
  <si>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</si>
  <si>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</si>
  <si>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100 mg</t>
  </si>
  <si>
    <t>Јачина лека</t>
  </si>
  <si>
    <t>УКУПНА ВРЕДНОСТ БЕЗ ПДВ-А</t>
  </si>
  <si>
    <t>УКУПНА ВРЕДНОСТ СА ПДВ-ОМ</t>
  </si>
  <si>
    <t>FARMALOGIST D.O.O.</t>
  </si>
  <si>
    <t>FARMALOGIST D.O.O</t>
  </si>
  <si>
    <t>4</t>
  </si>
  <si>
    <t>epoetin zeta</t>
  </si>
  <si>
    <t>0069227</t>
  </si>
  <si>
    <t>EQRALYS</t>
  </si>
  <si>
    <t>Hemofarm a.d.</t>
  </si>
  <si>
    <t>2000 i.j.</t>
  </si>
  <si>
    <t>prašak za koncentrat za rastvor za infuziju</t>
  </si>
  <si>
    <t>50 mg</t>
  </si>
  <si>
    <t>bočica staklena</t>
  </si>
  <si>
    <t>28</t>
  </si>
  <si>
    <t>gefitinib</t>
  </si>
  <si>
    <t>1039398</t>
  </si>
  <si>
    <t xml:space="preserve">IRESSA </t>
  </si>
  <si>
    <t>AstraZeneca UK Limited</t>
  </si>
  <si>
    <t>film tableta</t>
  </si>
  <si>
    <t>250 mg</t>
  </si>
  <si>
    <t>tableta</t>
  </si>
  <si>
    <t>1039402/ 1039409/ 1039408</t>
  </si>
  <si>
    <t xml:space="preserve">TARCEVA / INOPRAN / ERLOTINIB ACTAVIS </t>
  </si>
  <si>
    <t>F. Hoffmann-La Roche Ltd./ Remedica Ltd/ S.C. Sindan-Pharma S.R.L.</t>
  </si>
  <si>
    <t>25 mg</t>
  </si>
  <si>
    <t>1039403/ 1039410/ 1039407</t>
  </si>
  <si>
    <t>1039404/ 1039411/ 1039406</t>
  </si>
  <si>
    <t>150 mg</t>
  </si>
  <si>
    <t>erlotinib 25 mg, 100 mg i 150 mg</t>
  </si>
  <si>
    <t>39</t>
  </si>
  <si>
    <t>vedolizumab</t>
  </si>
  <si>
    <t>0014007</t>
  </si>
  <si>
    <t>ENTYVIO</t>
  </si>
  <si>
    <t>Takeda Italia S.P.A</t>
  </si>
  <si>
    <t>300 mg</t>
  </si>
  <si>
    <t>40</t>
  </si>
  <si>
    <t>baricitinib</t>
  </si>
  <si>
    <t>1014032</t>
  </si>
  <si>
    <t>OLUMIANT</t>
  </si>
  <si>
    <t>Lilly, S.A.</t>
  </si>
  <si>
    <t>4 mg</t>
  </si>
  <si>
    <t>55</t>
  </si>
  <si>
    <t>zoledronska kiselina</t>
  </si>
  <si>
    <t>0059222/ 0059010</t>
  </si>
  <si>
    <t>ZOLEDRONATE PHARMASWISS / ZITOMERA</t>
  </si>
  <si>
    <t>PharmaSwiss d.o.o./ Actavis Italy S.P.A</t>
  </si>
  <si>
    <t>bočica/ bočica staklena</t>
  </si>
  <si>
    <t>56</t>
  </si>
  <si>
    <t>riluzol</t>
  </si>
  <si>
    <t>1079070</t>
  </si>
  <si>
    <t>RILUTEK</t>
  </si>
  <si>
    <t>Sanofi Winthrope Industrie</t>
  </si>
  <si>
    <t>57</t>
  </si>
  <si>
    <t>aflibercept</t>
  </si>
  <si>
    <t>0099082</t>
  </si>
  <si>
    <t xml:space="preserve">EYLEA </t>
  </si>
  <si>
    <t>Bayer Pharma AG; Bayer, Farmaceutska družba d.o.o.</t>
  </si>
  <si>
    <t>bočica</t>
  </si>
  <si>
    <t>Укупно за партију 29</t>
  </si>
  <si>
    <t>22</t>
  </si>
  <si>
    <t>brentuksimab vedotin</t>
  </si>
  <si>
    <t>ADCETRIS</t>
  </si>
  <si>
    <t>Delpharm Novara S.R.L., Takeda Austria GMBH</t>
  </si>
  <si>
    <t>0014000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</si>
</sst>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4" fontId="51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2" fillId="0" borderId="10" xfId="62" applyFont="1" applyBorder="1" applyAlignment="1">
      <alignment horizontal="center" vertical="center" wrapText="1"/>
      <protection/>
    </xf>
    <xf numFmtId="1" fontId="54" fillId="34" borderId="16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2" fillId="0" borderId="0" xfId="0" applyNumberFormat="1" applyFont="1" applyFill="1" applyAlignment="1">
      <alignment horizontal="center" vertical="center" wrapText="1"/>
    </xf>
    <xf numFmtId="49" fontId="54" fillId="0" borderId="16" xfId="63" applyNumberFormat="1" applyFont="1" applyFill="1" applyBorder="1" applyAlignment="1">
      <alignment horizontal="center" vertical="center" wrapText="1"/>
      <protection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4" fillId="0" borderId="10" xfId="63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54" fillId="0" borderId="16" xfId="63" applyFont="1" applyFill="1" applyBorder="1" applyAlignment="1">
      <alignment horizontal="center" vertical="center" wrapText="1"/>
      <protection/>
    </xf>
    <xf numFmtId="4" fontId="52" fillId="34" borderId="17" xfId="0" applyNumberFormat="1" applyFont="1" applyFill="1" applyBorder="1" applyAlignment="1">
      <alignment horizontal="center" vertical="center" wrapText="1"/>
    </xf>
    <xf numFmtId="4" fontId="54" fillId="34" borderId="16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2" fillId="35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 wrapText="1"/>
      <protection/>
    </xf>
    <xf numFmtId="49" fontId="52" fillId="0" borderId="10" xfId="58" applyNumberFormat="1" applyFont="1" applyFill="1" applyBorder="1" applyAlignment="1">
      <alignment horizontal="center" vertical="center" wrapText="1"/>
      <protection/>
    </xf>
    <xf numFmtId="0" fontId="52" fillId="35" borderId="10" xfId="0" applyFont="1" applyFill="1" applyBorder="1" applyAlignment="1">
      <alignment horizontal="center" vertical="center"/>
    </xf>
    <xf numFmtId="4" fontId="52" fillId="35" borderId="10" xfId="0" applyNumberFormat="1" applyFont="1" applyFill="1" applyBorder="1" applyAlignment="1">
      <alignment horizontal="center" vertical="center" wrapText="1"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52" fillId="0" borderId="10" xfId="59" applyNumberFormat="1" applyFont="1" applyFill="1" applyBorder="1" applyAlignment="1">
      <alignment horizontal="center" vertical="center" wrapText="1"/>
      <protection/>
    </xf>
    <xf numFmtId="4" fontId="55" fillId="0" borderId="10" xfId="0" applyNumberFormat="1" applyFont="1" applyBorder="1" applyAlignment="1">
      <alignment horizontal="center" vertical="center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56" fillId="34" borderId="0" xfId="0" applyNumberFormat="1" applyFont="1" applyFill="1" applyAlignment="1">
      <alignment horizontal="center" vertical="center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right" vertical="center" wrapText="1"/>
    </xf>
    <xf numFmtId="0" fontId="55" fillId="35" borderId="21" xfId="0" applyFont="1" applyFill="1" applyBorder="1" applyAlignment="1">
      <alignment horizontal="right" vertical="center" wrapText="1"/>
    </xf>
    <xf numFmtId="0" fontId="55" fillId="35" borderId="17" xfId="0" applyFont="1" applyFill="1" applyBorder="1" applyAlignment="1">
      <alignment horizontal="right" vertical="center" wrapText="1"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3" fillId="0" borderId="23" xfId="61" applyFont="1" applyFill="1" applyBorder="1" applyAlignment="1">
      <alignment horizontal="right" vertical="center" wrapText="1"/>
      <protection/>
    </xf>
    <xf numFmtId="0" fontId="3" fillId="0" borderId="24" xfId="61" applyFont="1" applyFill="1" applyBorder="1" applyAlignment="1">
      <alignment horizontal="right"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5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C6" sqref="C6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1" customHeight="1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4" spans="1:14" s="35" customFormat="1" ht="35.25" customHeight="1">
      <c r="A4" s="49" t="s">
        <v>20</v>
      </c>
      <c r="B4" s="49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42</v>
      </c>
      <c r="H4" s="31" t="s">
        <v>31</v>
      </c>
      <c r="I4" s="32" t="s">
        <v>32</v>
      </c>
      <c r="J4" s="33" t="s">
        <v>33</v>
      </c>
      <c r="K4" s="51" t="s">
        <v>22</v>
      </c>
      <c r="L4" s="51" t="s">
        <v>24</v>
      </c>
      <c r="M4" s="34" t="s">
        <v>34</v>
      </c>
      <c r="N4" s="22" t="s">
        <v>0</v>
      </c>
    </row>
    <row r="5" spans="1:14" ht="24">
      <c r="A5" s="52" t="s">
        <v>47</v>
      </c>
      <c r="B5" s="53" t="s">
        <v>48</v>
      </c>
      <c r="C5" s="66" t="s">
        <v>49</v>
      </c>
      <c r="D5" s="54" t="s">
        <v>50</v>
      </c>
      <c r="E5" s="54" t="s">
        <v>51</v>
      </c>
      <c r="F5" s="55" t="s">
        <v>35</v>
      </c>
      <c r="G5" s="55" t="s">
        <v>52</v>
      </c>
      <c r="H5" s="55" t="s">
        <v>36</v>
      </c>
      <c r="I5" s="63"/>
      <c r="J5" s="62">
        <v>1129.43</v>
      </c>
      <c r="K5" s="50">
        <v>1180.45</v>
      </c>
      <c r="L5" s="37">
        <f aca="true" t="shared" si="0" ref="L5:L10">K5*I5</f>
        <v>0</v>
      </c>
      <c r="M5" s="36">
        <f>J5*I5</f>
        <v>0</v>
      </c>
      <c r="N5" s="64">
        <v>3</v>
      </c>
    </row>
    <row r="6" spans="1:14" s="75" customFormat="1" ht="48">
      <c r="A6" s="68" t="s">
        <v>102</v>
      </c>
      <c r="B6" s="69" t="s">
        <v>103</v>
      </c>
      <c r="C6" s="99" t="s">
        <v>106</v>
      </c>
      <c r="D6" s="70" t="s">
        <v>104</v>
      </c>
      <c r="E6" s="71" t="s">
        <v>105</v>
      </c>
      <c r="F6" s="72" t="s">
        <v>53</v>
      </c>
      <c r="G6" s="55" t="s">
        <v>54</v>
      </c>
      <c r="H6" s="55" t="s">
        <v>55</v>
      </c>
      <c r="I6" s="73"/>
      <c r="J6" s="62">
        <v>358787.06</v>
      </c>
      <c r="K6" s="76">
        <v>368073.4</v>
      </c>
      <c r="L6" s="37">
        <f t="shared" si="0"/>
        <v>0</v>
      </c>
      <c r="M6" s="36">
        <f aca="true" t="shared" si="1" ref="M6:M16">J6*I6</f>
        <v>0</v>
      </c>
      <c r="N6" s="74">
        <v>2</v>
      </c>
    </row>
    <row r="7" spans="1:14" s="48" customFormat="1" ht="24">
      <c r="A7" s="56" t="s">
        <v>56</v>
      </c>
      <c r="B7" s="53" t="s">
        <v>57</v>
      </c>
      <c r="C7" s="67" t="s">
        <v>58</v>
      </c>
      <c r="D7" s="54" t="s">
        <v>59</v>
      </c>
      <c r="E7" s="54" t="s">
        <v>60</v>
      </c>
      <c r="F7" s="55" t="s">
        <v>61</v>
      </c>
      <c r="G7" s="55" t="s">
        <v>62</v>
      </c>
      <c r="H7" s="55" t="s">
        <v>63</v>
      </c>
      <c r="I7" s="63"/>
      <c r="J7" s="36">
        <v>6778.69</v>
      </c>
      <c r="K7" s="50">
        <v>7324.05</v>
      </c>
      <c r="L7" s="37">
        <f t="shared" si="0"/>
        <v>0</v>
      </c>
      <c r="M7" s="36">
        <f t="shared" si="1"/>
        <v>0</v>
      </c>
      <c r="N7" s="64">
        <v>3</v>
      </c>
    </row>
    <row r="8" spans="1:14" s="48" customFormat="1" ht="60">
      <c r="A8" s="90">
        <v>29</v>
      </c>
      <c r="B8" s="93" t="s">
        <v>71</v>
      </c>
      <c r="C8" s="57" t="s">
        <v>64</v>
      </c>
      <c r="D8" s="54" t="s">
        <v>65</v>
      </c>
      <c r="E8" s="57" t="s">
        <v>66</v>
      </c>
      <c r="F8" s="55" t="s">
        <v>61</v>
      </c>
      <c r="G8" s="55" t="s">
        <v>67</v>
      </c>
      <c r="H8" s="55" t="s">
        <v>63</v>
      </c>
      <c r="I8" s="63"/>
      <c r="J8" s="36">
        <v>909.76</v>
      </c>
      <c r="K8" s="50">
        <v>980.01</v>
      </c>
      <c r="L8" s="37">
        <f t="shared" si="0"/>
        <v>0</v>
      </c>
      <c r="M8" s="36">
        <f t="shared" si="1"/>
        <v>0</v>
      </c>
      <c r="N8" s="77">
        <v>4</v>
      </c>
    </row>
    <row r="9" spans="1:14" s="48" customFormat="1" ht="60">
      <c r="A9" s="91"/>
      <c r="B9" s="94"/>
      <c r="C9" s="57" t="s">
        <v>68</v>
      </c>
      <c r="D9" s="54" t="s">
        <v>65</v>
      </c>
      <c r="E9" s="57" t="s">
        <v>66</v>
      </c>
      <c r="F9" s="55" t="s">
        <v>61</v>
      </c>
      <c r="G9" s="55" t="s">
        <v>41</v>
      </c>
      <c r="H9" s="55" t="s">
        <v>63</v>
      </c>
      <c r="I9" s="63"/>
      <c r="J9" s="36">
        <v>2213.59</v>
      </c>
      <c r="K9" s="50">
        <v>2384.53</v>
      </c>
      <c r="L9" s="37">
        <f t="shared" si="0"/>
        <v>0</v>
      </c>
      <c r="M9" s="36">
        <f t="shared" si="1"/>
        <v>0</v>
      </c>
      <c r="N9" s="78"/>
    </row>
    <row r="10" spans="1:14" s="48" customFormat="1" ht="60">
      <c r="A10" s="91"/>
      <c r="B10" s="95"/>
      <c r="C10" s="57" t="s">
        <v>69</v>
      </c>
      <c r="D10" s="54" t="s">
        <v>65</v>
      </c>
      <c r="E10" s="57" t="s">
        <v>66</v>
      </c>
      <c r="F10" s="55" t="s">
        <v>61</v>
      </c>
      <c r="G10" s="55" t="s">
        <v>70</v>
      </c>
      <c r="H10" s="55" t="s">
        <v>63</v>
      </c>
      <c r="I10" s="63"/>
      <c r="J10" s="36">
        <v>3462.72</v>
      </c>
      <c r="K10" s="50">
        <v>3730.13</v>
      </c>
      <c r="L10" s="37">
        <f t="shared" si="0"/>
        <v>0</v>
      </c>
      <c r="M10" s="36">
        <f t="shared" si="1"/>
        <v>0</v>
      </c>
      <c r="N10" s="78"/>
    </row>
    <row r="11" spans="1:14" s="48" customFormat="1" ht="22.5" customHeight="1">
      <c r="A11" s="92"/>
      <c r="B11" s="80" t="s">
        <v>101</v>
      </c>
      <c r="C11" s="81"/>
      <c r="D11" s="81"/>
      <c r="E11" s="81"/>
      <c r="F11" s="81"/>
      <c r="G11" s="81"/>
      <c r="H11" s="81"/>
      <c r="I11" s="81"/>
      <c r="J11" s="82"/>
      <c r="K11" s="50"/>
      <c r="L11" s="37">
        <f>L8+L9+L10</f>
        <v>0</v>
      </c>
      <c r="M11" s="36">
        <f t="shared" si="1"/>
        <v>0</v>
      </c>
      <c r="N11" s="79"/>
    </row>
    <row r="12" spans="1:14" s="48" customFormat="1" ht="48">
      <c r="A12" s="52" t="s">
        <v>72</v>
      </c>
      <c r="B12" s="58" t="s">
        <v>73</v>
      </c>
      <c r="C12" s="54" t="s">
        <v>74</v>
      </c>
      <c r="D12" s="54" t="s">
        <v>75</v>
      </c>
      <c r="E12" s="54" t="s">
        <v>76</v>
      </c>
      <c r="F12" s="55" t="s">
        <v>53</v>
      </c>
      <c r="G12" s="55" t="s">
        <v>77</v>
      </c>
      <c r="H12" s="55" t="s">
        <v>55</v>
      </c>
      <c r="I12" s="63"/>
      <c r="J12" s="59">
        <v>160238.64</v>
      </c>
      <c r="K12" s="50">
        <v>163002</v>
      </c>
      <c r="L12" s="37">
        <f>K12*I12</f>
        <v>0</v>
      </c>
      <c r="M12" s="36">
        <f t="shared" si="1"/>
        <v>0</v>
      </c>
      <c r="N12" s="64">
        <v>2</v>
      </c>
    </row>
    <row r="13" spans="1:14" s="48" customFormat="1" ht="37.5" customHeight="1">
      <c r="A13" s="52" t="s">
        <v>78</v>
      </c>
      <c r="B13" s="53" t="s">
        <v>79</v>
      </c>
      <c r="C13" s="54" t="s">
        <v>80</v>
      </c>
      <c r="D13" s="54" t="s">
        <v>81</v>
      </c>
      <c r="E13" s="54" t="s">
        <v>82</v>
      </c>
      <c r="F13" s="55" t="s">
        <v>61</v>
      </c>
      <c r="G13" s="55" t="s">
        <v>83</v>
      </c>
      <c r="H13" s="55" t="s">
        <v>63</v>
      </c>
      <c r="I13" s="63"/>
      <c r="J13" s="59">
        <v>2648.19</v>
      </c>
      <c r="K13" s="50">
        <v>2752.32</v>
      </c>
      <c r="L13" s="37">
        <f>K13*I13</f>
        <v>0</v>
      </c>
      <c r="M13" s="36">
        <f t="shared" si="1"/>
        <v>0</v>
      </c>
      <c r="N13" s="64">
        <v>2</v>
      </c>
    </row>
    <row r="14" spans="1:14" s="48" customFormat="1" ht="36">
      <c r="A14" s="60" t="s">
        <v>84</v>
      </c>
      <c r="B14" s="53" t="s">
        <v>85</v>
      </c>
      <c r="C14" s="61" t="s">
        <v>86</v>
      </c>
      <c r="D14" s="54" t="s">
        <v>87</v>
      </c>
      <c r="E14" s="61" t="s">
        <v>88</v>
      </c>
      <c r="F14" s="55" t="s">
        <v>23</v>
      </c>
      <c r="G14" s="55" t="s">
        <v>83</v>
      </c>
      <c r="H14" s="55" t="s">
        <v>89</v>
      </c>
      <c r="I14" s="63"/>
      <c r="J14" s="59">
        <v>1735</v>
      </c>
      <c r="K14" s="50">
        <v>5238.2</v>
      </c>
      <c r="L14" s="37">
        <f>K14*I14</f>
        <v>0</v>
      </c>
      <c r="M14" s="36">
        <f t="shared" si="1"/>
        <v>0</v>
      </c>
      <c r="N14" s="64">
        <v>4</v>
      </c>
    </row>
    <row r="15" spans="1:14" s="48" customFormat="1" ht="36">
      <c r="A15" s="52" t="s">
        <v>90</v>
      </c>
      <c r="B15" s="53" t="s">
        <v>91</v>
      </c>
      <c r="C15" s="54" t="s">
        <v>92</v>
      </c>
      <c r="D15" s="54" t="s">
        <v>93</v>
      </c>
      <c r="E15" s="54" t="s">
        <v>94</v>
      </c>
      <c r="F15" s="55" t="s">
        <v>61</v>
      </c>
      <c r="G15" s="55" t="s">
        <v>54</v>
      </c>
      <c r="H15" s="55" t="s">
        <v>63</v>
      </c>
      <c r="I15" s="63"/>
      <c r="J15" s="59">
        <v>236.45</v>
      </c>
      <c r="K15" s="50">
        <v>250.58</v>
      </c>
      <c r="L15" s="37">
        <f>K15*I15</f>
        <v>0</v>
      </c>
      <c r="M15" s="36">
        <f t="shared" si="1"/>
        <v>0</v>
      </c>
      <c r="N15" s="64">
        <v>3</v>
      </c>
    </row>
    <row r="16" spans="1:14" s="48" customFormat="1" ht="48">
      <c r="A16" s="52" t="s">
        <v>95</v>
      </c>
      <c r="B16" s="53" t="s">
        <v>96</v>
      </c>
      <c r="C16" s="61" t="s">
        <v>97</v>
      </c>
      <c r="D16" s="54" t="s">
        <v>98</v>
      </c>
      <c r="E16" s="61" t="s">
        <v>99</v>
      </c>
      <c r="F16" s="55" t="s">
        <v>35</v>
      </c>
      <c r="G16" s="55" t="s">
        <v>83</v>
      </c>
      <c r="H16" s="55" t="s">
        <v>100</v>
      </c>
      <c r="I16" s="63"/>
      <c r="J16" s="59">
        <v>67187.15</v>
      </c>
      <c r="K16" s="50">
        <v>71144.5</v>
      </c>
      <c r="L16" s="37">
        <f>K16*I16</f>
        <v>0</v>
      </c>
      <c r="M16" s="36">
        <f t="shared" si="1"/>
        <v>0</v>
      </c>
      <c r="N16" s="64">
        <v>3</v>
      </c>
    </row>
    <row r="17" spans="1:13" s="39" customFormat="1" ht="18.75" customHeight="1">
      <c r="A17" s="86" t="s">
        <v>43</v>
      </c>
      <c r="B17" s="87"/>
      <c r="C17" s="87"/>
      <c r="D17" s="87"/>
      <c r="E17" s="87"/>
      <c r="F17" s="87"/>
      <c r="G17" s="87"/>
      <c r="H17" s="84"/>
      <c r="I17" s="84"/>
      <c r="J17" s="88"/>
      <c r="K17" s="38"/>
      <c r="L17" s="47">
        <f>L5+L7+L11+L12+L13+L14+L15+L16</f>
        <v>0</v>
      </c>
      <c r="M17" s="47">
        <f>M5+M6+M7+M11+M12+M13+M14+M15+M16</f>
        <v>0</v>
      </c>
    </row>
    <row r="18" spans="1:13" s="39" customFormat="1" ht="21.75" customHeight="1">
      <c r="A18" s="83" t="s">
        <v>37</v>
      </c>
      <c r="B18" s="84"/>
      <c r="C18" s="84"/>
      <c r="D18" s="84"/>
      <c r="E18" s="84"/>
      <c r="F18" s="84"/>
      <c r="G18" s="84"/>
      <c r="H18" s="84"/>
      <c r="I18" s="84"/>
      <c r="J18" s="85"/>
      <c r="K18" s="38"/>
      <c r="L18" s="47">
        <f>L17*0.1</f>
        <v>0</v>
      </c>
      <c r="M18" s="47">
        <f>M17*0.1</f>
        <v>0</v>
      </c>
    </row>
    <row r="19" spans="1:13" s="39" customFormat="1" ht="21" customHeight="1">
      <c r="A19" s="83" t="s">
        <v>44</v>
      </c>
      <c r="B19" s="84"/>
      <c r="C19" s="84"/>
      <c r="D19" s="84"/>
      <c r="E19" s="84"/>
      <c r="F19" s="84"/>
      <c r="G19" s="84"/>
      <c r="H19" s="84"/>
      <c r="I19" s="84"/>
      <c r="J19" s="85"/>
      <c r="K19" s="38"/>
      <c r="L19" s="47">
        <f>L17+L18</f>
        <v>0</v>
      </c>
      <c r="M19" s="47">
        <f>M17+M18</f>
        <v>0</v>
      </c>
    </row>
    <row r="20" ht="12">
      <c r="G20" s="40"/>
    </row>
    <row r="21" spans="1:13" s="39" customFormat="1" ht="15.75" customHeight="1">
      <c r="A21" s="41"/>
      <c r="C21" s="42"/>
      <c r="D21" s="42"/>
      <c r="E21" s="42"/>
      <c r="F21" s="42"/>
      <c r="G21" s="42"/>
      <c r="H21" s="43"/>
      <c r="I21" s="44"/>
      <c r="J21" s="45"/>
      <c r="K21" s="45"/>
      <c r="L21" s="45"/>
      <c r="M21" s="46"/>
    </row>
  </sheetData>
  <sheetProtection/>
  <mergeCells count="9">
    <mergeCell ref="N8:N11"/>
    <mergeCell ref="B11:J11"/>
    <mergeCell ref="A18:J18"/>
    <mergeCell ref="A19:J19"/>
    <mergeCell ref="A17:J17"/>
    <mergeCell ref="A1:M1"/>
    <mergeCell ref="A2:M2"/>
    <mergeCell ref="A8:A11"/>
    <mergeCell ref="B8:B10"/>
  </mergeCells>
  <printOptions/>
  <pageMargins left="0.2" right="0.2" top="0.2" bottom="0.25" header="0.2" footer="0.3"/>
  <pageSetup fitToHeight="1" fitToWidth="1" orientation="landscape" scale="91" r:id="rId1"/>
  <ignoredErrors>
    <ignoredError sqref="M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5" sqref="F24:F2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46</v>
      </c>
    </row>
    <row r="4" ht="15" thickBot="1"/>
    <row r="5" spans="2:7" ht="24.75" thickBot="1">
      <c r="B5" s="2" t="s">
        <v>5</v>
      </c>
      <c r="C5" s="3" t="s">
        <v>38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specifikacija!L17</f>
        <v>0</v>
      </c>
      <c r="F6" s="13">
        <f>specifikacija!M17</f>
        <v>0</v>
      </c>
      <c r="G6" s="14">
        <f>specifikacija!M19</f>
        <v>0</v>
      </c>
    </row>
    <row r="7" spans="2:7" ht="36.75" customHeight="1" thickBot="1">
      <c r="B7" s="2" t="s">
        <v>6</v>
      </c>
      <c r="C7" s="21" t="s">
        <v>19</v>
      </c>
      <c r="E7" s="96" t="s">
        <v>4</v>
      </c>
      <c r="F7" s="97"/>
      <c r="G7" s="98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5">
        <f>SUBTOTAL(101,specifikacija!N5:N16)</f>
        <v>2.888888888888889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2020-02-28T10:55:25Z</dcterms:modified>
  <cp:category/>
  <cp:version/>
  <cp:contentType/>
  <cp:contentStatus/>
</cp:coreProperties>
</file>