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 - specifikacija" sheetId="1" r:id="rId1"/>
    <sheet name="Medtronic Srb  - Obrazac KVI" sheetId="2" r:id="rId2"/>
  </sheets>
  <definedNames>
    <definedName name="_xlnm.Print_Area" localSheetId="1">'Medtronic Srb  - Obrazac KVI'!$A$1:$H$22</definedName>
    <definedName name="_xlnm.Print_Area" localSheetId="0">'Medtronic Srb - specifikacija'!$A$1:$L$43</definedName>
  </definedNames>
  <calcPr fullCalcOnLoad="1"/>
</workbook>
</file>

<file path=xl/sharedStrings.xml><?xml version="1.0" encoding="utf-8"?>
<sst xmlns="http://schemas.openxmlformats.org/spreadsheetml/2006/main" count="168" uniqueCount="97">
  <si>
    <t>Партија</t>
  </si>
  <si>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</si>
  <si>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</si>
  <si>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</si>
  <si>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</si>
  <si>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</si>
  <si>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</si>
  <si>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</si>
  <si>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</si>
  <si>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</si>
  <si>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</si>
  <si>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</si>
  <si>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</si>
  <si>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</si>
  <si>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</si>
  <si>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</si>
  <si>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</si>
  <si>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</si>
  <si>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</si>
  <si>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</si>
  <si>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</si>
  <si>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</si>
  <si>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</si>
  <si>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</si>
  <si>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</si>
  <si>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</si>
  <si>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</si>
  <si>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</si>
  <si>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</si>
  <si>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</si>
  <si>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</si>
  <si>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</si>
  <si>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</si>
  <si>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</si>
  <si>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</si>
  <si>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</si>
  <si>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</si>
  <si>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</si>
  <si>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>Назив добављача: Medtronic Srbija   d.o.o.</t>
  </si>
  <si>
    <t>Medtronic Srbija  d.o.o.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</si>
  <si>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</si>
  <si>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Тело стент графта</t>
  </si>
  <si>
    <t>Наставак</t>
  </si>
  <si>
    <t>Балон катетер</t>
  </si>
  <si>
    <t>УКУПНО ЗА ПАРТИЈУ 15:</t>
  </si>
  <si>
    <t>Endurant IIs Stent Graft System -Bifurcated</t>
  </si>
  <si>
    <t>Endurant II Stent Graft System -Contralateral Limb/Iliac Extension/AorticExtension</t>
  </si>
  <si>
    <t>Reliant Stent Graft Balloon Catheter</t>
  </si>
  <si>
    <t>ESBFxxxxCxxxEE</t>
  </si>
  <si>
    <t>ETLWxxxxCxxxEE;
ETLWxxxxCxxEE;
ETEWxxxxCxxEE;
ETCFxxxxCxxEE</t>
  </si>
  <si>
    <t>AB46</t>
  </si>
  <si>
    <t>Medtronic Inc SAD</t>
  </si>
  <si>
    <t>УКУПНО ЗА ПАРТИЈУ 17:</t>
  </si>
  <si>
    <t>Оклудер</t>
  </si>
  <si>
    <t>Ендоваскуларни графтови за трбушну аорту са оклузијом једне илијачне артерије и са припадајућим екстензијама</t>
  </si>
  <si>
    <t>Endurant II Stent Graft System -Aorto-Uni-Iliac</t>
  </si>
  <si>
    <t>Talent Endoluminal Occluder System</t>
  </si>
  <si>
    <t>ETUFxxxxCxxxEE</t>
  </si>
  <si>
    <t>OCLxxx;OCLxxxx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</si>
  <si>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</si>
  <si>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УКУПНО ЗА ПАРТИЈУ 20:</t>
  </si>
  <si>
    <t>Телo стент графта</t>
  </si>
  <si>
    <t>Valiant Thoracic Stent Graft  with Captivia Delivery System</t>
  </si>
  <si>
    <t>VAMFxxxxxC200TE;
VAMFxxxxC150TE;
VAMFxxxxC100TE;
VAMCxxxxC200TE</t>
  </si>
  <si>
    <t xml:space="preserve">VAMCxxxxxC150TE;
VAMCxxxxC100TE;
VAMCxxxxB100TE
</t>
  </si>
  <si>
    <t>Комплијантни балон катетер за стент графт</t>
  </si>
  <si>
    <t>Ендоваскуларни графтови за грудну аорту малих пречника, са системом за парцијално отпуштање</t>
  </si>
  <si>
    <t>УКУПНО ЗА ПАРТИЈУ 26:</t>
  </si>
  <si>
    <t>Valiant Navion Thoracic Stent Graft System</t>
  </si>
  <si>
    <t>VNMFxxxxCxxTE;
VNMFxxxxCxxxTE;
VNMCxxxxCxxTE;
VNMCxxxxCxxxTE</t>
  </si>
  <si>
    <t>Ендоваскуларни систем за лечење абдоминалних анеуризми врата дугачком 6мм и више</t>
  </si>
  <si>
    <t>Водич катетер</t>
  </si>
  <si>
    <t>УКУПНО ЗА ПАРТИЈУ 29:</t>
  </si>
  <si>
    <t>Heli-FX System ,Heli-Fx Guide</t>
  </si>
  <si>
    <t>Heli-FX System ,Heli-Fx Applier with EndoAnchor Cassette</t>
  </si>
  <si>
    <t>SG-64;HG-16-62-28</t>
  </si>
  <si>
    <t>SA-85</t>
  </si>
  <si>
    <t>Износ ПДВ-а:</t>
  </si>
  <si>
    <t>Укупна вредност уговора без ПДВ-а:</t>
  </si>
  <si>
    <t>Укупна вредност уговора  са ПДВ-ом:</t>
  </si>
  <si>
    <t>Апликатор и касета са имплантима</t>
  </si>
  <si>
    <t>SG19001</t>
  </si>
  <si>
    <t>SG19002</t>
  </si>
  <si>
    <t>BKT19031</t>
  </si>
  <si>
    <t>SG19005</t>
  </si>
  <si>
    <t>SG19006</t>
  </si>
  <si>
    <t>SG19011</t>
  </si>
  <si>
    <t>SG19012</t>
  </si>
  <si>
    <t>SG19017</t>
  </si>
  <si>
    <t>BKT19037</t>
  </si>
  <si>
    <t>GR19011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</si>
  <si>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</si>
  <si>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</si>
  <si>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</si>
  <si>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</si>
  <si>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</si>
  <si>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ПДВ-ом: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</si>
</sst>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8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8" fillId="0" borderId="20" xfId="94" applyNumberFormat="1" applyFont="1" applyBorder="1" applyAlignment="1">
      <alignment vertical="center" wrapText="1"/>
      <protection/>
    </xf>
    <xf numFmtId="4" fontId="58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8" fillId="0" borderId="23" xfId="94" applyNumberFormat="1" applyFont="1" applyBorder="1" applyAlignment="1">
      <alignment vertical="center" wrapText="1"/>
      <protection/>
    </xf>
    <xf numFmtId="3" fontId="58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61" fillId="57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right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4" fontId="65" fillId="57" borderId="19" xfId="0" applyNumberFormat="1" applyFont="1" applyFill="1" applyBorder="1" applyAlignment="1">
      <alignment horizontal="center" vertical="center" wrapText="1"/>
    </xf>
    <xf numFmtId="4" fontId="64" fillId="57" borderId="0" xfId="0" applyNumberFormat="1" applyFont="1" applyFill="1" applyAlignment="1">
      <alignment horizontal="center" vertical="center"/>
    </xf>
    <xf numFmtId="3" fontId="65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1" fillId="55" borderId="19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67" fillId="57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67" fillId="55" borderId="26" xfId="0" applyFont="1" applyFill="1" applyBorder="1" applyAlignment="1">
      <alignment horizontal="right" vertical="center" wrapText="1"/>
    </xf>
    <xf numFmtId="0" fontId="67" fillId="55" borderId="27" xfId="0" applyFont="1" applyFill="1" applyBorder="1" applyAlignment="1">
      <alignment horizontal="right" vertical="center" wrapText="1"/>
    </xf>
    <xf numFmtId="0" fontId="67" fillId="55" borderId="28" xfId="0" applyFont="1" applyFill="1" applyBorder="1" applyAlignment="1">
      <alignment horizontal="right" vertical="center" wrapText="1"/>
    </xf>
    <xf numFmtId="0" fontId="60" fillId="55" borderId="26" xfId="0" applyFont="1" applyFill="1" applyBorder="1" applyAlignment="1">
      <alignment horizontal="right" vertical="center" wrapText="1"/>
    </xf>
    <xf numFmtId="0" fontId="60" fillId="55" borderId="27" xfId="0" applyFont="1" applyFill="1" applyBorder="1" applyAlignment="1">
      <alignment horizontal="right" vertical="center" wrapText="1"/>
    </xf>
    <xf numFmtId="0" fontId="60" fillId="55" borderId="28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right" vertical="center" wrapText="1"/>
    </xf>
    <xf numFmtId="0" fontId="65" fillId="0" borderId="27" xfId="0" applyFont="1" applyBorder="1" applyAlignment="1">
      <alignment horizontal="right" vertical="center" wrapText="1"/>
    </xf>
    <xf numFmtId="0" fontId="65" fillId="0" borderId="28" xfId="0" applyFont="1" applyBorder="1" applyAlignment="1">
      <alignment horizontal="right" vertical="center" wrapText="1"/>
    </xf>
    <xf numFmtId="0" fontId="66" fillId="0" borderId="19" xfId="0" applyFont="1" applyBorder="1" applyAlignment="1">
      <alignment horizontal="left" vertical="center" wrapText="1"/>
    </xf>
    <xf numFmtId="4" fontId="24" fillId="57" borderId="29" xfId="0" applyNumberFormat="1" applyFont="1" applyFill="1" applyBorder="1" applyAlignment="1">
      <alignment horizontal="center" vertical="center" wrapText="1"/>
    </xf>
    <xf numFmtId="4" fontId="24" fillId="57" borderId="25" xfId="0" applyNumberFormat="1" applyFont="1" applyFill="1" applyBorder="1" applyAlignment="1">
      <alignment horizontal="center" vertical="center" wrapText="1"/>
    </xf>
    <xf numFmtId="4" fontId="65" fillId="57" borderId="29" xfId="0" applyNumberFormat="1" applyFont="1" applyFill="1" applyBorder="1" applyAlignment="1">
      <alignment horizontal="center" vertical="center" wrapText="1"/>
    </xf>
    <xf numFmtId="0" fontId="65" fillId="57" borderId="25" xfId="0" applyFont="1" applyFill="1" applyBorder="1" applyAlignment="1">
      <alignment horizontal="center" vertical="center" wrapText="1"/>
    </xf>
    <xf numFmtId="4" fontId="58" fillId="56" borderId="23" xfId="94" applyNumberFormat="1" applyFont="1" applyFill="1" applyBorder="1" applyAlignment="1">
      <alignment horizontal="center" vertical="center" wrapText="1"/>
      <protection/>
    </xf>
    <xf numFmtId="4" fontId="58" fillId="56" borderId="31" xfId="94" applyNumberFormat="1" applyFont="1" applyFill="1" applyBorder="1" applyAlignment="1">
      <alignment horizontal="center" vertical="center" wrapText="1"/>
      <protection/>
    </xf>
    <xf numFmtId="4" fontId="58" fillId="56" borderId="32" xfId="94" applyNumberFormat="1" applyFont="1" applyFill="1" applyBorder="1" applyAlignment="1">
      <alignment horizontal="center" vertical="center" wrapText="1"/>
      <protection/>
    </xf>
    <xf numFmtId="0" fontId="26" fillId="55" borderId="26" xfId="0" applyFont="1" applyFill="1" applyBorder="1" applyAlignment="1">
      <alignment horizontal="right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PageLayoutView="0" workbookViewId="0" topLeftCell="A25">
      <selection activeCell="H52" sqref="H52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6.57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44" hidden="1" customWidth="1"/>
    <col min="12" max="12" width="18.7109375" style="42" customWidth="1"/>
    <col min="13" max="13" width="9.57421875" style="23" hidden="1" customWidth="1"/>
    <col min="14" max="14" width="9.140625" style="0" hidden="1" customWidth="1"/>
    <col min="16" max="16" width="9.140625" style="0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5" ht="12.75">
      <c r="A4" s="55" t="s">
        <v>38</v>
      </c>
      <c r="B4" s="55"/>
      <c r="C4" s="55"/>
      <c r="D4" s="55"/>
      <c r="E4" s="25"/>
    </row>
    <row r="6" spans="1:13" ht="48" customHeight="1">
      <c r="A6" s="2" t="s">
        <v>0</v>
      </c>
      <c r="B6" s="2" t="s">
        <v>1</v>
      </c>
      <c r="C6" s="2" t="s">
        <v>30</v>
      </c>
      <c r="D6" s="2" t="s">
        <v>31</v>
      </c>
      <c r="E6" s="2" t="s">
        <v>32</v>
      </c>
      <c r="F6" s="2" t="s">
        <v>3</v>
      </c>
      <c r="G6" s="3" t="s">
        <v>4</v>
      </c>
      <c r="H6" s="2" t="s">
        <v>5</v>
      </c>
      <c r="I6" s="24" t="s">
        <v>6</v>
      </c>
      <c r="J6" s="2" t="s">
        <v>7</v>
      </c>
      <c r="K6" s="24" t="s">
        <v>8</v>
      </c>
      <c r="L6" s="2" t="s">
        <v>2</v>
      </c>
      <c r="M6" s="24" t="s">
        <v>22</v>
      </c>
    </row>
    <row r="7" spans="1:13" s="1" customFormat="1" ht="36.75" customHeight="1">
      <c r="A7" s="56">
        <v>15</v>
      </c>
      <c r="B7" s="59" t="s">
        <v>40</v>
      </c>
      <c r="C7" s="60"/>
      <c r="D7" s="60"/>
      <c r="E7" s="60"/>
      <c r="F7" s="60"/>
      <c r="G7" s="60"/>
      <c r="H7" s="60"/>
      <c r="I7" s="60"/>
      <c r="J7" s="60"/>
      <c r="K7" s="60"/>
      <c r="L7" s="61"/>
      <c r="M7" s="26">
        <v>1</v>
      </c>
    </row>
    <row r="8" spans="1:14" s="1" customFormat="1" ht="29.25" customHeight="1">
      <c r="A8" s="57"/>
      <c r="B8" s="28" t="s">
        <v>41</v>
      </c>
      <c r="C8" s="47" t="s">
        <v>81</v>
      </c>
      <c r="D8" s="27" t="s">
        <v>45</v>
      </c>
      <c r="E8" s="27" t="s">
        <v>48</v>
      </c>
      <c r="F8" s="30" t="s">
        <v>51</v>
      </c>
      <c r="G8" s="27" t="s">
        <v>35</v>
      </c>
      <c r="H8" s="40"/>
      <c r="I8" s="33">
        <v>526990</v>
      </c>
      <c r="J8" s="32">
        <v>526990</v>
      </c>
      <c r="K8" s="33">
        <f>H8*I8</f>
        <v>0</v>
      </c>
      <c r="L8" s="41">
        <f>H8*J8</f>
        <v>0</v>
      </c>
      <c r="M8" s="29"/>
      <c r="N8" s="1">
        <v>0.1</v>
      </c>
    </row>
    <row r="9" spans="1:14" s="1" customFormat="1" ht="42" customHeight="1">
      <c r="A9" s="57"/>
      <c r="B9" s="28" t="s">
        <v>42</v>
      </c>
      <c r="C9" s="47" t="s">
        <v>82</v>
      </c>
      <c r="D9" s="27" t="s">
        <v>46</v>
      </c>
      <c r="E9" s="27" t="s">
        <v>49</v>
      </c>
      <c r="F9" s="31" t="s">
        <v>51</v>
      </c>
      <c r="G9" s="27" t="s">
        <v>35</v>
      </c>
      <c r="H9" s="40"/>
      <c r="I9" s="33">
        <v>127569</v>
      </c>
      <c r="J9" s="32">
        <v>127569</v>
      </c>
      <c r="K9" s="33">
        <f>H9*I9</f>
        <v>0</v>
      </c>
      <c r="L9" s="41">
        <f>H9*J9</f>
        <v>0</v>
      </c>
      <c r="M9" s="29"/>
      <c r="N9" s="1">
        <v>0.1</v>
      </c>
    </row>
    <row r="10" spans="1:14" s="1" customFormat="1" ht="33" customHeight="1">
      <c r="A10" s="57"/>
      <c r="B10" s="28" t="s">
        <v>43</v>
      </c>
      <c r="C10" s="47" t="s">
        <v>83</v>
      </c>
      <c r="D10" s="27" t="s">
        <v>47</v>
      </c>
      <c r="E10" s="27" t="s">
        <v>50</v>
      </c>
      <c r="F10" s="30" t="s">
        <v>51</v>
      </c>
      <c r="G10" s="27" t="s">
        <v>35</v>
      </c>
      <c r="H10" s="40"/>
      <c r="I10" s="33">
        <v>6293</v>
      </c>
      <c r="J10" s="32">
        <v>6293</v>
      </c>
      <c r="K10" s="33">
        <f>H10*I10</f>
        <v>0</v>
      </c>
      <c r="L10" s="41">
        <f>H10*J10</f>
        <v>0</v>
      </c>
      <c r="M10" s="29"/>
      <c r="N10" s="1">
        <v>0.2</v>
      </c>
    </row>
    <row r="11" spans="1:13" s="1" customFormat="1" ht="31.5" customHeight="1">
      <c r="A11" s="58"/>
      <c r="B11" s="62" t="s">
        <v>44</v>
      </c>
      <c r="C11" s="63"/>
      <c r="D11" s="63"/>
      <c r="E11" s="63"/>
      <c r="F11" s="63"/>
      <c r="G11" s="63"/>
      <c r="H11" s="63"/>
      <c r="I11" s="63"/>
      <c r="J11" s="64"/>
      <c r="K11" s="33">
        <f>K8+K9+K10</f>
        <v>0</v>
      </c>
      <c r="L11" s="41">
        <f>L8+L9+L10</f>
        <v>0</v>
      </c>
      <c r="M11" s="29"/>
    </row>
    <row r="12" spans="1:13" s="1" customFormat="1" ht="30.75" customHeight="1">
      <c r="A12" s="56">
        <v>17</v>
      </c>
      <c r="B12" s="59" t="s">
        <v>54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29"/>
    </row>
    <row r="13" spans="1:14" s="1" customFormat="1" ht="22.5" customHeight="1">
      <c r="A13" s="57"/>
      <c r="B13" s="28" t="s">
        <v>41</v>
      </c>
      <c r="C13" s="47" t="s">
        <v>84</v>
      </c>
      <c r="D13" s="27" t="s">
        <v>55</v>
      </c>
      <c r="E13" s="27" t="s">
        <v>57</v>
      </c>
      <c r="F13" s="31" t="s">
        <v>51</v>
      </c>
      <c r="G13" s="27" t="s">
        <v>35</v>
      </c>
      <c r="H13" s="40"/>
      <c r="I13" s="33">
        <v>498000</v>
      </c>
      <c r="J13" s="32">
        <v>498000</v>
      </c>
      <c r="K13" s="33">
        <f>H13*I13</f>
        <v>0</v>
      </c>
      <c r="L13" s="41">
        <f>H13*J13</f>
        <v>0</v>
      </c>
      <c r="M13" s="29"/>
      <c r="N13" s="1">
        <v>0.1</v>
      </c>
    </row>
    <row r="14" spans="1:14" s="1" customFormat="1" ht="50.25" customHeight="1">
      <c r="A14" s="57"/>
      <c r="B14" s="28" t="s">
        <v>42</v>
      </c>
      <c r="C14" s="47" t="s">
        <v>82</v>
      </c>
      <c r="D14" s="27" t="s">
        <v>46</v>
      </c>
      <c r="E14" s="27" t="s">
        <v>49</v>
      </c>
      <c r="F14" s="31" t="s">
        <v>51</v>
      </c>
      <c r="G14" s="27" t="s">
        <v>35</v>
      </c>
      <c r="H14" s="40"/>
      <c r="I14" s="33">
        <v>127569</v>
      </c>
      <c r="J14" s="32">
        <v>127569</v>
      </c>
      <c r="K14" s="33">
        <f>H14*I14</f>
        <v>0</v>
      </c>
      <c r="L14" s="41">
        <f>H14*J14</f>
        <v>0</v>
      </c>
      <c r="M14" s="29"/>
      <c r="N14" s="1">
        <v>0.1</v>
      </c>
    </row>
    <row r="15" spans="1:14" s="1" customFormat="1" ht="24" customHeight="1">
      <c r="A15" s="57"/>
      <c r="B15" s="28" t="s">
        <v>53</v>
      </c>
      <c r="C15" s="47" t="s">
        <v>85</v>
      </c>
      <c r="D15" s="27" t="s">
        <v>56</v>
      </c>
      <c r="E15" s="27" t="s">
        <v>58</v>
      </c>
      <c r="F15" s="31" t="s">
        <v>51</v>
      </c>
      <c r="G15" s="27" t="s">
        <v>35</v>
      </c>
      <c r="H15" s="40"/>
      <c r="I15" s="33">
        <v>100569</v>
      </c>
      <c r="J15" s="32">
        <v>100569</v>
      </c>
      <c r="K15" s="33">
        <f>H15*I15</f>
        <v>0</v>
      </c>
      <c r="L15" s="41">
        <f>H15*J15</f>
        <v>0</v>
      </c>
      <c r="M15" s="29"/>
      <c r="N15" s="1">
        <v>0.1</v>
      </c>
    </row>
    <row r="16" spans="1:14" s="1" customFormat="1" ht="21.75" customHeight="1">
      <c r="A16" s="57"/>
      <c r="B16" s="28" t="s">
        <v>43</v>
      </c>
      <c r="C16" s="47" t="s">
        <v>83</v>
      </c>
      <c r="D16" s="27" t="s">
        <v>47</v>
      </c>
      <c r="E16" s="27" t="s">
        <v>50</v>
      </c>
      <c r="F16" s="30" t="s">
        <v>51</v>
      </c>
      <c r="G16" s="27" t="s">
        <v>35</v>
      </c>
      <c r="H16" s="40"/>
      <c r="I16" s="33">
        <v>6293</v>
      </c>
      <c r="J16" s="32">
        <v>6293</v>
      </c>
      <c r="K16" s="33">
        <f>H16*I16</f>
        <v>0</v>
      </c>
      <c r="L16" s="41">
        <f>H16*J16</f>
        <v>0</v>
      </c>
      <c r="M16" s="29"/>
      <c r="N16" s="1">
        <v>0.2</v>
      </c>
    </row>
    <row r="17" spans="1:13" s="1" customFormat="1" ht="24" customHeight="1">
      <c r="A17" s="58"/>
      <c r="B17" s="62" t="s">
        <v>52</v>
      </c>
      <c r="C17" s="63"/>
      <c r="D17" s="63"/>
      <c r="E17" s="63"/>
      <c r="F17" s="63"/>
      <c r="G17" s="63"/>
      <c r="H17" s="63"/>
      <c r="I17" s="63"/>
      <c r="J17" s="64"/>
      <c r="K17" s="33">
        <f>K13+K14+K15+K16</f>
        <v>0</v>
      </c>
      <c r="L17" s="41">
        <f>L13+L14+L15+L16</f>
        <v>0</v>
      </c>
      <c r="M17" s="29"/>
    </row>
    <row r="18" spans="1:13" s="1" customFormat="1" ht="24" customHeight="1">
      <c r="A18" s="56">
        <v>20</v>
      </c>
      <c r="B18" s="65" t="s">
        <v>59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26">
        <v>2</v>
      </c>
    </row>
    <row r="19" spans="1:14" s="1" customFormat="1" ht="45.75" customHeight="1">
      <c r="A19" s="57"/>
      <c r="B19" s="28" t="s">
        <v>61</v>
      </c>
      <c r="C19" s="47" t="s">
        <v>86</v>
      </c>
      <c r="D19" s="28" t="s">
        <v>62</v>
      </c>
      <c r="E19" s="28" t="s">
        <v>63</v>
      </c>
      <c r="F19" s="31" t="s">
        <v>51</v>
      </c>
      <c r="G19" s="27" t="s">
        <v>35</v>
      </c>
      <c r="H19" s="28"/>
      <c r="I19" s="38">
        <v>808707</v>
      </c>
      <c r="J19" s="36">
        <v>787000</v>
      </c>
      <c r="K19" s="33">
        <f>H19*I19</f>
        <v>0</v>
      </c>
      <c r="L19" s="41">
        <f>H19*J19</f>
        <v>0</v>
      </c>
      <c r="M19" s="29"/>
      <c r="N19" s="1">
        <v>0.1</v>
      </c>
    </row>
    <row r="20" spans="1:14" s="1" customFormat="1" ht="24" customHeight="1">
      <c r="A20" s="57"/>
      <c r="B20" s="28" t="s">
        <v>42</v>
      </c>
      <c r="C20" s="47" t="s">
        <v>87</v>
      </c>
      <c r="D20" s="28" t="s">
        <v>62</v>
      </c>
      <c r="E20" s="28" t="s">
        <v>64</v>
      </c>
      <c r="F20" s="31" t="s">
        <v>51</v>
      </c>
      <c r="G20" s="27" t="s">
        <v>35</v>
      </c>
      <c r="H20" s="28"/>
      <c r="I20" s="38">
        <v>595000</v>
      </c>
      <c r="J20" s="36">
        <v>595000</v>
      </c>
      <c r="K20" s="33">
        <f>H20*I20</f>
        <v>0</v>
      </c>
      <c r="L20" s="41">
        <f>H20*J20</f>
        <v>0</v>
      </c>
      <c r="M20" s="29"/>
      <c r="N20" s="1">
        <v>0.1</v>
      </c>
    </row>
    <row r="21" spans="1:14" s="1" customFormat="1" ht="24" customHeight="1">
      <c r="A21" s="57"/>
      <c r="B21" s="28" t="s">
        <v>43</v>
      </c>
      <c r="C21" s="47" t="s">
        <v>83</v>
      </c>
      <c r="D21" s="28" t="s">
        <v>47</v>
      </c>
      <c r="E21" s="28" t="s">
        <v>50</v>
      </c>
      <c r="F21" s="31" t="s">
        <v>51</v>
      </c>
      <c r="G21" s="27" t="s">
        <v>35</v>
      </c>
      <c r="H21" s="28"/>
      <c r="I21" s="38">
        <v>6293</v>
      </c>
      <c r="J21" s="36">
        <v>6293</v>
      </c>
      <c r="K21" s="33">
        <f>H21*I21</f>
        <v>0</v>
      </c>
      <c r="L21" s="41">
        <f>H21*J21</f>
        <v>0</v>
      </c>
      <c r="M21" s="29"/>
      <c r="N21" s="1">
        <v>0.2</v>
      </c>
    </row>
    <row r="22" spans="1:13" s="1" customFormat="1" ht="24" customHeight="1">
      <c r="A22" s="58"/>
      <c r="B22" s="62" t="s">
        <v>60</v>
      </c>
      <c r="C22" s="63"/>
      <c r="D22" s="63"/>
      <c r="E22" s="63"/>
      <c r="F22" s="63"/>
      <c r="G22" s="63"/>
      <c r="H22" s="63"/>
      <c r="I22" s="63"/>
      <c r="J22" s="64"/>
      <c r="K22" s="33">
        <f>K19+K20+K21</f>
        <v>0</v>
      </c>
      <c r="L22" s="41">
        <f>L19+L20+L21</f>
        <v>0</v>
      </c>
      <c r="M22" s="29"/>
    </row>
    <row r="23" spans="1:14" s="1" customFormat="1" ht="24" customHeight="1">
      <c r="A23" s="34">
        <v>22</v>
      </c>
      <c r="B23" s="37" t="s">
        <v>65</v>
      </c>
      <c r="C23" s="47" t="s">
        <v>83</v>
      </c>
      <c r="D23" s="28" t="s">
        <v>47</v>
      </c>
      <c r="E23" s="30" t="s">
        <v>50</v>
      </c>
      <c r="F23" s="31" t="s">
        <v>51</v>
      </c>
      <c r="G23" s="27" t="s">
        <v>35</v>
      </c>
      <c r="H23" s="35"/>
      <c r="I23" s="39">
        <v>6293</v>
      </c>
      <c r="J23" s="36">
        <v>6293</v>
      </c>
      <c r="K23" s="33">
        <f>H23*I23</f>
        <v>0</v>
      </c>
      <c r="L23" s="41">
        <f>H23*J23</f>
        <v>0</v>
      </c>
      <c r="M23" s="26">
        <v>1</v>
      </c>
      <c r="N23" s="1">
        <v>0.2</v>
      </c>
    </row>
    <row r="24" spans="1:13" s="1" customFormat="1" ht="24" customHeight="1">
      <c r="A24" s="56">
        <v>26</v>
      </c>
      <c r="B24" s="59" t="s">
        <v>66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26">
        <v>1</v>
      </c>
    </row>
    <row r="25" spans="1:14" s="1" customFormat="1" ht="54.75" customHeight="1">
      <c r="A25" s="57"/>
      <c r="B25" s="28" t="s">
        <v>41</v>
      </c>
      <c r="C25" s="47" t="s">
        <v>88</v>
      </c>
      <c r="D25" s="28" t="s">
        <v>68</v>
      </c>
      <c r="E25" s="28" t="s">
        <v>69</v>
      </c>
      <c r="F25" s="31" t="s">
        <v>51</v>
      </c>
      <c r="G25" s="27" t="s">
        <v>35</v>
      </c>
      <c r="H25" s="28"/>
      <c r="I25" s="38">
        <v>900000</v>
      </c>
      <c r="J25" s="36">
        <v>898000</v>
      </c>
      <c r="K25" s="33">
        <f>H25*I25</f>
        <v>0</v>
      </c>
      <c r="L25" s="41">
        <f>H25*J25</f>
        <v>0</v>
      </c>
      <c r="M25" s="29"/>
      <c r="N25" s="1">
        <v>0.1</v>
      </c>
    </row>
    <row r="26" spans="1:14" s="1" customFormat="1" ht="24" customHeight="1">
      <c r="A26" s="57"/>
      <c r="B26" s="28" t="s">
        <v>43</v>
      </c>
      <c r="C26" s="47" t="s">
        <v>83</v>
      </c>
      <c r="D26" s="28" t="s">
        <v>47</v>
      </c>
      <c r="E26" s="28" t="s">
        <v>50</v>
      </c>
      <c r="F26" s="31" t="s">
        <v>51</v>
      </c>
      <c r="G26" s="27" t="s">
        <v>35</v>
      </c>
      <c r="H26" s="28"/>
      <c r="I26" s="38">
        <v>10000</v>
      </c>
      <c r="J26" s="36">
        <v>6293</v>
      </c>
      <c r="K26" s="33">
        <f>H26*I26</f>
        <v>0</v>
      </c>
      <c r="L26" s="41">
        <f>H26*J26</f>
        <v>0</v>
      </c>
      <c r="M26" s="29"/>
      <c r="N26" s="1">
        <v>0.2</v>
      </c>
    </row>
    <row r="27" spans="1:13" s="1" customFormat="1" ht="24" customHeight="1">
      <c r="A27" s="58"/>
      <c r="B27" s="62" t="s">
        <v>67</v>
      </c>
      <c r="C27" s="63"/>
      <c r="D27" s="63"/>
      <c r="E27" s="63"/>
      <c r="F27" s="63"/>
      <c r="G27" s="63"/>
      <c r="H27" s="63"/>
      <c r="I27" s="63"/>
      <c r="J27" s="64"/>
      <c r="K27" s="33">
        <f>K25+K26</f>
        <v>0</v>
      </c>
      <c r="L27" s="41">
        <f>L25+L26</f>
        <v>0</v>
      </c>
      <c r="M27" s="29"/>
    </row>
    <row r="28" spans="1:13" s="1" customFormat="1" ht="24" customHeight="1">
      <c r="A28" s="56">
        <v>29</v>
      </c>
      <c r="B28" s="59" t="s">
        <v>70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26">
        <v>1</v>
      </c>
    </row>
    <row r="29" spans="1:14" s="1" customFormat="1" ht="24" customHeight="1">
      <c r="A29" s="57"/>
      <c r="B29" s="28" t="s">
        <v>61</v>
      </c>
      <c r="C29" s="47" t="s">
        <v>81</v>
      </c>
      <c r="D29" s="28" t="s">
        <v>45</v>
      </c>
      <c r="E29" s="28" t="s">
        <v>48</v>
      </c>
      <c r="F29" s="31" t="s">
        <v>51</v>
      </c>
      <c r="G29" s="27" t="s">
        <v>35</v>
      </c>
      <c r="H29" s="28"/>
      <c r="I29" s="38">
        <v>528000</v>
      </c>
      <c r="J29" s="36">
        <v>526990</v>
      </c>
      <c r="K29" s="33">
        <f>H29*I29</f>
        <v>0</v>
      </c>
      <c r="L29" s="41">
        <f>H29*J29</f>
        <v>0</v>
      </c>
      <c r="M29" s="29"/>
      <c r="N29" s="1">
        <v>0.1</v>
      </c>
    </row>
    <row r="30" spans="1:14" s="1" customFormat="1" ht="56.25" customHeight="1">
      <c r="A30" s="57"/>
      <c r="B30" s="28" t="s">
        <v>42</v>
      </c>
      <c r="C30" s="47" t="s">
        <v>82</v>
      </c>
      <c r="D30" s="28" t="s">
        <v>46</v>
      </c>
      <c r="E30" s="28" t="s">
        <v>49</v>
      </c>
      <c r="F30" s="31" t="s">
        <v>51</v>
      </c>
      <c r="G30" s="27" t="s">
        <v>35</v>
      </c>
      <c r="H30" s="28"/>
      <c r="I30" s="38">
        <v>128000</v>
      </c>
      <c r="J30" s="36">
        <v>127569</v>
      </c>
      <c r="K30" s="33">
        <f>H30*I30</f>
        <v>0</v>
      </c>
      <c r="L30" s="41">
        <f>H30*J30</f>
        <v>0</v>
      </c>
      <c r="M30" s="29"/>
      <c r="N30" s="1">
        <v>0.1</v>
      </c>
    </row>
    <row r="31" spans="1:14" s="1" customFormat="1" ht="24" customHeight="1">
      <c r="A31" s="57"/>
      <c r="B31" s="28" t="s">
        <v>43</v>
      </c>
      <c r="C31" s="47" t="s">
        <v>83</v>
      </c>
      <c r="D31" s="28" t="s">
        <v>47</v>
      </c>
      <c r="E31" s="28" t="s">
        <v>50</v>
      </c>
      <c r="F31" s="31" t="s">
        <v>51</v>
      </c>
      <c r="G31" s="27" t="s">
        <v>35</v>
      </c>
      <c r="H31" s="28"/>
      <c r="I31" s="38">
        <v>6293</v>
      </c>
      <c r="J31" s="36">
        <v>6293</v>
      </c>
      <c r="K31" s="33">
        <f>H31*I31</f>
        <v>0</v>
      </c>
      <c r="L31" s="41">
        <f>H31*J31</f>
        <v>0</v>
      </c>
      <c r="M31" s="29"/>
      <c r="N31" s="1">
        <v>0.2</v>
      </c>
    </row>
    <row r="32" spans="1:14" s="1" customFormat="1" ht="24" customHeight="1">
      <c r="A32" s="57"/>
      <c r="B32" s="28" t="s">
        <v>71</v>
      </c>
      <c r="C32" s="47" t="s">
        <v>89</v>
      </c>
      <c r="D32" s="28" t="s">
        <v>73</v>
      </c>
      <c r="E32" s="28" t="s">
        <v>75</v>
      </c>
      <c r="F32" s="31" t="s">
        <v>51</v>
      </c>
      <c r="G32" s="27" t="s">
        <v>35</v>
      </c>
      <c r="H32" s="28"/>
      <c r="I32" s="68">
        <v>800000</v>
      </c>
      <c r="J32" s="36">
        <v>185000</v>
      </c>
      <c r="K32" s="66">
        <f>H33*I32</f>
        <v>0</v>
      </c>
      <c r="L32" s="41">
        <f>H32*J32</f>
        <v>0</v>
      </c>
      <c r="M32" s="29"/>
      <c r="N32" s="1">
        <v>0.2</v>
      </c>
    </row>
    <row r="33" spans="1:14" s="1" customFormat="1" ht="24" customHeight="1">
      <c r="A33" s="57"/>
      <c r="B33" s="28" t="s">
        <v>80</v>
      </c>
      <c r="C33" s="47" t="s">
        <v>90</v>
      </c>
      <c r="D33" s="28" t="s">
        <v>74</v>
      </c>
      <c r="E33" s="28" t="s">
        <v>76</v>
      </c>
      <c r="F33" s="31" t="s">
        <v>51</v>
      </c>
      <c r="G33" s="27" t="s">
        <v>35</v>
      </c>
      <c r="H33" s="28"/>
      <c r="I33" s="69"/>
      <c r="J33" s="36">
        <v>425000</v>
      </c>
      <c r="K33" s="67"/>
      <c r="L33" s="41">
        <f>H33*J33</f>
        <v>0</v>
      </c>
      <c r="M33" s="29"/>
      <c r="N33" s="1">
        <v>0.1</v>
      </c>
    </row>
    <row r="34" spans="1:13" s="1" customFormat="1" ht="26.25" customHeight="1">
      <c r="A34" s="58"/>
      <c r="B34" s="62" t="s">
        <v>72</v>
      </c>
      <c r="C34" s="63"/>
      <c r="D34" s="63"/>
      <c r="E34" s="63"/>
      <c r="F34" s="63"/>
      <c r="G34" s="63"/>
      <c r="H34" s="63"/>
      <c r="I34" s="63"/>
      <c r="J34" s="64"/>
      <c r="K34" s="33"/>
      <c r="L34" s="41"/>
      <c r="M34" s="29"/>
    </row>
    <row r="35" spans="1:13" s="1" customFormat="1" ht="12.75">
      <c r="A35" s="73" t="s">
        <v>91</v>
      </c>
      <c r="B35" s="52"/>
      <c r="C35" s="52"/>
      <c r="D35" s="52"/>
      <c r="E35" s="52"/>
      <c r="F35" s="52"/>
      <c r="G35" s="52"/>
      <c r="H35" s="52"/>
      <c r="I35" s="52"/>
      <c r="J35" s="53"/>
      <c r="K35" s="45"/>
      <c r="L35" s="43">
        <f>L8+L9+L13+L14+L15+L19+L20+L25+L29+L30+L33</f>
        <v>0</v>
      </c>
      <c r="M35" s="29"/>
    </row>
    <row r="36" spans="1:13" s="1" customFormat="1" ht="12.75">
      <c r="A36" s="48" t="s">
        <v>92</v>
      </c>
      <c r="B36" s="49"/>
      <c r="C36" s="49"/>
      <c r="D36" s="49"/>
      <c r="E36" s="49"/>
      <c r="F36" s="49"/>
      <c r="G36" s="49"/>
      <c r="H36" s="49"/>
      <c r="I36" s="49"/>
      <c r="J36" s="50"/>
      <c r="K36" s="46"/>
      <c r="L36" s="43">
        <f>L8*N8+L9*N9+L13*N13+L14*N14+L15*N15+L19*N19+L20*N20+L25*N25+L29*N29+L30*N30+L33*N33</f>
        <v>0</v>
      </c>
      <c r="M36" s="29"/>
    </row>
    <row r="37" spans="1:13" s="1" customFormat="1" ht="12.75">
      <c r="A37" s="48" t="s">
        <v>93</v>
      </c>
      <c r="B37" s="49"/>
      <c r="C37" s="49"/>
      <c r="D37" s="49"/>
      <c r="E37" s="49"/>
      <c r="F37" s="49"/>
      <c r="G37" s="49"/>
      <c r="H37" s="49"/>
      <c r="I37" s="49"/>
      <c r="J37" s="50"/>
      <c r="K37" s="46"/>
      <c r="L37" s="43">
        <f>L35+L36</f>
        <v>0</v>
      </c>
      <c r="M37" s="29"/>
    </row>
    <row r="38" spans="1:13" s="1" customFormat="1" ht="12.75">
      <c r="A38" s="73" t="s">
        <v>94</v>
      </c>
      <c r="B38" s="52"/>
      <c r="C38" s="52"/>
      <c r="D38" s="52"/>
      <c r="E38" s="52"/>
      <c r="F38" s="52"/>
      <c r="G38" s="52"/>
      <c r="H38" s="52"/>
      <c r="I38" s="52"/>
      <c r="J38" s="53"/>
      <c r="K38" s="45"/>
      <c r="L38" s="43">
        <f>L10+L16+L21+L23+L26</f>
        <v>0</v>
      </c>
      <c r="M38" s="29"/>
    </row>
    <row r="39" spans="1:13" s="1" customFormat="1" ht="12.75">
      <c r="A39" s="48" t="s">
        <v>95</v>
      </c>
      <c r="B39" s="49"/>
      <c r="C39" s="49"/>
      <c r="D39" s="49"/>
      <c r="E39" s="49"/>
      <c r="F39" s="49"/>
      <c r="G39" s="49"/>
      <c r="H39" s="49"/>
      <c r="I39" s="49"/>
      <c r="J39" s="50"/>
      <c r="K39" s="46"/>
      <c r="L39" s="43">
        <f>L10*N10+L16*N16+L21*N21+L23*N23+L26*N26+L31*N31+L32*N32</f>
        <v>0</v>
      </c>
      <c r="M39" s="29"/>
    </row>
    <row r="40" spans="1:13" s="1" customFormat="1" ht="12.75">
      <c r="A40" s="48" t="s">
        <v>96</v>
      </c>
      <c r="B40" s="49"/>
      <c r="C40" s="49"/>
      <c r="D40" s="49"/>
      <c r="E40" s="49"/>
      <c r="F40" s="49"/>
      <c r="G40" s="49"/>
      <c r="H40" s="49"/>
      <c r="I40" s="49"/>
      <c r="J40" s="50"/>
      <c r="K40" s="46"/>
      <c r="L40" s="43">
        <f>L38+L39</f>
        <v>0</v>
      </c>
      <c r="M40" s="29"/>
    </row>
    <row r="41" spans="1:13" ht="12.75">
      <c r="A41" s="51" t="s">
        <v>78</v>
      </c>
      <c r="B41" s="52"/>
      <c r="C41" s="52"/>
      <c r="D41" s="52"/>
      <c r="E41" s="52"/>
      <c r="F41" s="52"/>
      <c r="G41" s="52"/>
      <c r="H41" s="52"/>
      <c r="I41" s="52"/>
      <c r="J41" s="53"/>
      <c r="K41" s="45">
        <f>K11+K17+K22+K23+K27+K34</f>
        <v>0</v>
      </c>
      <c r="L41" s="43">
        <f>L35+L38</f>
        <v>0</v>
      </c>
      <c r="M41" s="23">
        <v>0.1</v>
      </c>
    </row>
    <row r="42" spans="1:12" ht="12.75">
      <c r="A42" s="48" t="s">
        <v>77</v>
      </c>
      <c r="B42" s="49"/>
      <c r="C42" s="49"/>
      <c r="D42" s="49"/>
      <c r="E42" s="49"/>
      <c r="F42" s="49"/>
      <c r="G42" s="49"/>
      <c r="H42" s="49"/>
      <c r="I42" s="49"/>
      <c r="J42" s="50"/>
      <c r="K42" s="46">
        <f>K8*N8+K9*N9+K10*N10+K13*N13+K14*N14+K15*N15+K16*N16+K19*N19+K20*N20+K21*N21+K23*N23+K25*N25+K26*N26+K29*N29+K30*N30+K31*N31+K32*N33</f>
        <v>0</v>
      </c>
      <c r="L42" s="43">
        <f>L36+L39</f>
        <v>0</v>
      </c>
    </row>
    <row r="43" spans="1:12" ht="12.75">
      <c r="A43" s="48" t="s">
        <v>79</v>
      </c>
      <c r="B43" s="49"/>
      <c r="C43" s="49"/>
      <c r="D43" s="49"/>
      <c r="E43" s="49"/>
      <c r="F43" s="49"/>
      <c r="G43" s="49"/>
      <c r="H43" s="49"/>
      <c r="I43" s="49"/>
      <c r="J43" s="50"/>
      <c r="K43" s="46">
        <f>K41+K42</f>
        <v>0</v>
      </c>
      <c r="L43" s="43">
        <f>L37+L40</f>
        <v>0</v>
      </c>
    </row>
  </sheetData>
  <sheetProtection/>
  <mergeCells count="28">
    <mergeCell ref="B34:J34"/>
    <mergeCell ref="I32:I33"/>
    <mergeCell ref="A12:A17"/>
    <mergeCell ref="B17:J17"/>
    <mergeCell ref="B27:J27"/>
    <mergeCell ref="A43:J43"/>
    <mergeCell ref="A41:J41"/>
    <mergeCell ref="A24:A27"/>
    <mergeCell ref="B12:L12"/>
    <mergeCell ref="B28:L28"/>
    <mergeCell ref="A28:A34"/>
    <mergeCell ref="B18:L18"/>
    <mergeCell ref="A18:A22"/>
    <mergeCell ref="K32:K33"/>
    <mergeCell ref="B24:L24"/>
    <mergeCell ref="A2:L2"/>
    <mergeCell ref="A4:D4"/>
    <mergeCell ref="A7:A11"/>
    <mergeCell ref="B7:L7"/>
    <mergeCell ref="B11:J11"/>
    <mergeCell ref="B22:J22"/>
    <mergeCell ref="A42:J42"/>
    <mergeCell ref="A35:J35"/>
    <mergeCell ref="A36:J36"/>
    <mergeCell ref="A37:J37"/>
    <mergeCell ref="A38:J38"/>
    <mergeCell ref="A39:J39"/>
    <mergeCell ref="A40:J4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9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36</v>
      </c>
      <c r="D5" s="6"/>
      <c r="E5" s="9" t="s">
        <v>11</v>
      </c>
      <c r="F5" s="10" t="s">
        <v>12</v>
      </c>
      <c r="G5" s="11" t="s">
        <v>13</v>
      </c>
    </row>
    <row r="6" spans="2:7" ht="15" thickBot="1">
      <c r="B6" s="12"/>
      <c r="C6" s="13"/>
      <c r="D6" s="6"/>
      <c r="E6" s="14">
        <f>'Medtronic Srb - specifikacija'!K41</f>
        <v>0</v>
      </c>
      <c r="F6" s="14">
        <f>'Medtronic Srb - specifikacija'!L41</f>
        <v>0</v>
      </c>
      <c r="G6" s="15">
        <f>'Medtronic Srb - specifikacija'!L43</f>
        <v>0</v>
      </c>
    </row>
    <row r="7" spans="2:7" ht="24.75" customHeight="1" thickBot="1">
      <c r="B7" s="7" t="s">
        <v>14</v>
      </c>
      <c r="C7" s="16" t="s">
        <v>15</v>
      </c>
      <c r="D7" s="6"/>
      <c r="E7" s="70" t="s">
        <v>16</v>
      </c>
      <c r="F7" s="71"/>
      <c r="G7" s="72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21</v>
      </c>
      <c r="D13" s="6"/>
      <c r="E13" s="20" t="s">
        <v>22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23</v>
      </c>
      <c r="C15" s="8" t="s">
        <v>24</v>
      </c>
      <c r="D15" s="6"/>
      <c r="E15" s="20" t="s">
        <v>25</v>
      </c>
      <c r="F15" s="16" t="s">
        <v>34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26</v>
      </c>
      <c r="C17" s="8" t="s">
        <v>37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27</v>
      </c>
      <c r="C19" s="8" t="s">
        <v>28</v>
      </c>
    </row>
    <row r="20" spans="2:3" ht="14.25">
      <c r="B20" s="12"/>
      <c r="C20" s="13"/>
    </row>
    <row r="21" spans="2:3" ht="15">
      <c r="B21" s="7" t="s">
        <v>29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2019-12-26T07:31:38Z</dcterms:modified>
  <cp:category/>
  <cp:version/>
  <cp:contentType/>
  <cp:contentStatus/>
</cp:coreProperties>
</file>