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<sst xmlns="http://schemas.openxmlformats.org/spreadsheetml/2006/main" count="139" uniqueCount="108">
  <si>
    <t>ЈКЛ</t>
  </si>
  <si>
    <t>Фармацеутски облик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</si>
  <si>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</si>
  <si>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</si>
  <si>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</si>
  <si>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</si>
  <si>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</si>
  <si>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</si>
  <si>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</si>
  <si>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</si>
  <si>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</si>
  <si>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</si>
  <si>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</si>
  <si>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</si>
  <si>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</si>
  <si>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</si>
  <si>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</si>
  <si>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</si>
  <si>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</si>
  <si>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</si>
  <si>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</si>
  <si>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</si>
  <si>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</si>
  <si>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</si>
  <si>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</si>
  <si>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</si>
  <si>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</si>
  <si>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</si>
  <si>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</si>
  <si>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</si>
  <si>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Назив партије</t>
  </si>
  <si>
    <t>ПРИЛОГ 1 УГОВОРА - СПЕЦИФИКАЦИЈА ЛЕКОВА СА ЦЕНАМА</t>
  </si>
  <si>
    <t>rastvor za injekciju</t>
  </si>
  <si>
    <t>rastvor za infuziju</t>
  </si>
  <si>
    <t>film tableta</t>
  </si>
  <si>
    <t>ZODOL</t>
  </si>
  <si>
    <t>0162522</t>
  </si>
  <si>
    <t>FARMALOGIST D.O.O.</t>
  </si>
  <si>
    <t>FARMALOGIST D.O.O</t>
  </si>
  <si>
    <t>cefuroksim 1500 mg</t>
  </si>
  <si>
    <t>Medochemie Ltd (Factory C)</t>
  </si>
  <si>
    <t>levofloksacin 500 mg</t>
  </si>
  <si>
    <t>ketorolak amp 30 mg</t>
  </si>
  <si>
    <t>neostigmin metilsulfat 2,5 mg</t>
  </si>
  <si>
    <t>Bayer AG; Bayer farmacevtska družba d.o.o.</t>
  </si>
  <si>
    <t>jopromid 370 mg I/ml, 50 ml i 100 ml</t>
  </si>
  <si>
    <t>0194255</t>
  </si>
  <si>
    <t>ULTRAVIST 370</t>
  </si>
  <si>
    <t>0194258</t>
  </si>
  <si>
    <t>jopromid 370 mg I/ml, 200 ml i 500 ml</t>
  </si>
  <si>
    <t>0194257</t>
  </si>
  <si>
    <t>0194259</t>
  </si>
  <si>
    <t>gadobutrol 1 mmol/ml, 7,5 ml</t>
  </si>
  <si>
    <t>0199487</t>
  </si>
  <si>
    <t>GADOVIST</t>
  </si>
  <si>
    <t>Bayer Pharma AG; Bayer farmacevtska družba d.o.o.</t>
  </si>
  <si>
    <t>gadobutrol 1 mmol/ml, 30 ml</t>
  </si>
  <si>
    <t>0199486</t>
  </si>
  <si>
    <t>gadoksetinska kiselina 10 ml</t>
  </si>
  <si>
    <t>0199535</t>
  </si>
  <si>
    <t>PRIMOVIST</t>
  </si>
  <si>
    <t>Bayer Pharma AG; Bayer Farmacevtska družba d.o.o.</t>
  </si>
  <si>
    <t>10 mg</t>
  </si>
  <si>
    <t>1500 mg</t>
  </si>
  <si>
    <t>1 g</t>
  </si>
  <si>
    <t>500 mg/100 ml</t>
  </si>
  <si>
    <t>30 mg/ml</t>
  </si>
  <si>
    <t>2,5 mg/ml</t>
  </si>
  <si>
    <t>50 ml (768,86 mg/ml)</t>
  </si>
  <si>
    <t>100 ml (768,86 mg/ml)</t>
  </si>
  <si>
    <t>200 ml (768,86 mg/ml)</t>
  </si>
  <si>
    <t>500 ml (768,86 mg/ml)</t>
  </si>
  <si>
    <t>7,5 ml (1 mmol/ml)</t>
  </si>
  <si>
    <t>30 ml (1mmol/ml)</t>
  </si>
  <si>
    <t>10 ml (181,43 mg/ml)</t>
  </si>
  <si>
    <t>bočica staklena</t>
  </si>
  <si>
    <t>ampula</t>
  </si>
  <si>
    <t>tableta</t>
  </si>
  <si>
    <t>ml</t>
  </si>
  <si>
    <t>404-1-110/19-3</t>
  </si>
  <si>
    <t>Лекови са Листе Б Листе лекова за период од 6 (шест) месеци</t>
  </si>
  <si>
    <t>Број па-ртије</t>
  </si>
  <si>
    <t>ЗАШТИЋЕНО ИМЕ ЛЕКА</t>
  </si>
  <si>
    <t>НАЗИВ ПРОИЗВОЂАЧА ЛЕКА</t>
  </si>
  <si>
    <t>Јачина/Концентрација лека</t>
  </si>
  <si>
    <t xml:space="preserve">Количина </t>
  </si>
  <si>
    <t>Јeдинична цена</t>
  </si>
  <si>
    <t>cefuroksim 750 mg</t>
  </si>
  <si>
    <t>CEFUROXIM MEDOCHEMIE</t>
  </si>
  <si>
    <t>prašak za rastvor za injekciju/infuziju</t>
  </si>
  <si>
    <t>750 mg</t>
  </si>
  <si>
    <t>cefotaksim 1 g</t>
  </si>
  <si>
    <t>0321984 0321983</t>
  </si>
  <si>
    <t>CEFOTAXIM MEDOCHEMIE CEFOTAXIM MEDOCHEMIE</t>
  </si>
  <si>
    <t>Medochemie Ltd (Factory C) Medochemie Ltd (Factory C)</t>
  </si>
  <si>
    <t>0329200 0329081</t>
  </si>
  <si>
    <t>ALVOLAMID, LEVOMAX</t>
  </si>
  <si>
    <t>Alvogen Pharma d.o.o.; Anfarm Hellas S.A.; Pharmathen S.A. PharmaSwiss d.o.o.</t>
  </si>
  <si>
    <t>kesa/bočica staklena/ bočica</t>
  </si>
  <si>
    <t>ketorolak tbl 10 mg</t>
  </si>
  <si>
    <t>Hemofarm a.d. u saradnji sa Atnhas Pharma UK Limited</t>
  </si>
  <si>
    <t>0088065 0088067</t>
  </si>
  <si>
    <t>NEOSTIGMINE/ COOPER NEOSTIGMINE/COOPER</t>
  </si>
  <si>
    <t>Cooper S.A. Cooper S.A.</t>
  </si>
  <si>
    <t>УКУПНА ВРЕДНОСТ  БЕЗ ПДВ-А</t>
  </si>
  <si>
    <t>0321955</t>
  </si>
  <si>
    <t>0321874</t>
  </si>
  <si>
    <t>КПП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</si>
</sst>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4" fontId="58" fillId="0" borderId="10" xfId="0" applyNumberFormat="1" applyFont="1" applyBorder="1" applyAlignment="1">
      <alignment vertical="center"/>
    </xf>
    <xf numFmtId="1" fontId="46" fillId="0" borderId="0" xfId="0" applyNumberFormat="1" applyFont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1" fontId="60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4" fontId="61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 horizontal="right" vertical="center"/>
    </xf>
    <xf numFmtId="4" fontId="61" fillId="34" borderId="10" xfId="0" applyNumberFormat="1" applyFont="1" applyFill="1" applyBorder="1" applyAlignment="1">
      <alignment horizontal="center" vertical="center" wrapText="1"/>
    </xf>
    <xf numFmtId="1" fontId="56" fillId="35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4" fontId="58" fillId="35" borderId="10" xfId="0" applyNumberFormat="1" applyFont="1" applyFill="1" applyBorder="1" applyAlignment="1">
      <alignment horizontal="center" vertical="center" wrapText="1"/>
    </xf>
    <xf numFmtId="4" fontId="61" fillId="35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8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31" fillId="37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4">
      <selection activeCell="K15" sqref="K15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10.421875" style="30" customWidth="1"/>
    <col min="4" max="4" width="10.28125" style="25" customWidth="1"/>
    <col min="5" max="5" width="18.00390625" style="2" customWidth="1"/>
    <col min="6" max="6" width="22.140625" style="2" customWidth="1"/>
    <col min="7" max="7" width="15.57421875" style="2" bestFit="1" customWidth="1"/>
    <col min="8" max="8" width="15.28125" style="2" customWidth="1"/>
    <col min="9" max="9" width="10.00390625" style="2" customWidth="1"/>
    <col min="10" max="10" width="10.8515625" style="2" customWidth="1"/>
    <col min="11" max="11" width="11.00390625" style="27" customWidth="1"/>
    <col min="12" max="13" width="13.421875" style="27" hidden="1" customWidth="1"/>
    <col min="14" max="14" width="15.140625" style="27" customWidth="1"/>
    <col min="15" max="15" width="14.421875" style="40" hidden="1" customWidth="1"/>
    <col min="16" max="16384" width="9.140625" style="2" customWidth="1"/>
  </cols>
  <sheetData>
    <row r="1" spans="3:15" s="26" customFormat="1" ht="12.75">
      <c r="C1" s="30"/>
      <c r="D1" s="25"/>
      <c r="K1" s="27"/>
      <c r="L1" s="27"/>
      <c r="M1" s="27"/>
      <c r="N1" s="27"/>
      <c r="O1" s="40"/>
    </row>
    <row r="2" spans="1:14" ht="12.75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2.7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ht="12.75" hidden="1">
      <c r="N5" s="27">
        <v>0.1</v>
      </c>
    </row>
    <row r="7" spans="1:15" ht="45" customHeight="1">
      <c r="A7" s="55" t="s">
        <v>81</v>
      </c>
      <c r="B7" s="55" t="s">
        <v>30</v>
      </c>
      <c r="C7" s="60" t="s">
        <v>107</v>
      </c>
      <c r="D7" s="56" t="s">
        <v>0</v>
      </c>
      <c r="E7" s="56" t="s">
        <v>82</v>
      </c>
      <c r="F7" s="56" t="s">
        <v>83</v>
      </c>
      <c r="G7" s="55" t="s">
        <v>1</v>
      </c>
      <c r="H7" s="55" t="s">
        <v>84</v>
      </c>
      <c r="I7" s="55" t="s">
        <v>2</v>
      </c>
      <c r="J7" s="55" t="s">
        <v>85</v>
      </c>
      <c r="K7" s="56" t="s">
        <v>86</v>
      </c>
      <c r="L7" s="57" t="s">
        <v>3</v>
      </c>
      <c r="M7" s="58" t="s">
        <v>4</v>
      </c>
      <c r="N7" s="51" t="s">
        <v>5</v>
      </c>
      <c r="O7" s="52" t="s">
        <v>6</v>
      </c>
    </row>
    <row r="8" spans="1:15" ht="16.5" customHeight="1">
      <c r="A8" s="55"/>
      <c r="B8" s="55"/>
      <c r="C8" s="61"/>
      <c r="D8" s="56"/>
      <c r="E8" s="56"/>
      <c r="F8" s="56"/>
      <c r="G8" s="55"/>
      <c r="H8" s="55"/>
      <c r="I8" s="55"/>
      <c r="J8" s="55"/>
      <c r="K8" s="56"/>
      <c r="L8" s="57"/>
      <c r="M8" s="58"/>
      <c r="N8" s="51"/>
      <c r="O8" s="52"/>
    </row>
    <row r="9" spans="1:15" ht="22.5">
      <c r="A9" s="29">
        <v>7</v>
      </c>
      <c r="B9" s="29" t="s">
        <v>87</v>
      </c>
      <c r="C9" s="34"/>
      <c r="D9" s="28" t="s">
        <v>105</v>
      </c>
      <c r="E9" s="29" t="s">
        <v>88</v>
      </c>
      <c r="F9" s="29" t="s">
        <v>40</v>
      </c>
      <c r="G9" s="29" t="s">
        <v>89</v>
      </c>
      <c r="H9" s="29" t="s">
        <v>90</v>
      </c>
      <c r="I9" s="29" t="s">
        <v>75</v>
      </c>
      <c r="J9" s="31"/>
      <c r="K9" s="32">
        <v>66.55</v>
      </c>
      <c r="L9" s="37">
        <v>91.16</v>
      </c>
      <c r="M9" s="35">
        <f>L9*J9</f>
        <v>0</v>
      </c>
      <c r="N9" s="32">
        <f>K9*J9</f>
        <v>0</v>
      </c>
      <c r="O9" s="44">
        <v>3</v>
      </c>
    </row>
    <row r="10" spans="1:15" ht="22.5">
      <c r="A10" s="33">
        <v>8</v>
      </c>
      <c r="B10" s="29" t="s">
        <v>39</v>
      </c>
      <c r="C10" s="34"/>
      <c r="D10" s="28" t="s">
        <v>106</v>
      </c>
      <c r="E10" s="29" t="s">
        <v>88</v>
      </c>
      <c r="F10" s="29" t="s">
        <v>40</v>
      </c>
      <c r="G10" s="29" t="s">
        <v>89</v>
      </c>
      <c r="H10" s="29" t="s">
        <v>63</v>
      </c>
      <c r="I10" s="29" t="s">
        <v>75</v>
      </c>
      <c r="J10" s="31"/>
      <c r="K10" s="32">
        <v>79.97</v>
      </c>
      <c r="L10" s="37">
        <v>140.19</v>
      </c>
      <c r="M10" s="35">
        <f aca="true" t="shared" si="0" ref="M10:M22">L10*J10</f>
        <v>0</v>
      </c>
      <c r="N10" s="32">
        <f aca="true" t="shared" si="1" ref="N10:N22">K10*J10</f>
        <v>0</v>
      </c>
      <c r="O10" s="44">
        <v>3</v>
      </c>
    </row>
    <row r="11" spans="1:15" ht="45">
      <c r="A11" s="29">
        <v>9</v>
      </c>
      <c r="B11" s="29" t="s">
        <v>91</v>
      </c>
      <c r="C11" s="34"/>
      <c r="D11" s="28" t="s">
        <v>92</v>
      </c>
      <c r="E11" s="29" t="s">
        <v>93</v>
      </c>
      <c r="F11" s="29" t="s">
        <v>94</v>
      </c>
      <c r="G11" s="29" t="s">
        <v>89</v>
      </c>
      <c r="H11" s="29" t="s">
        <v>64</v>
      </c>
      <c r="I11" s="29" t="s">
        <v>75</v>
      </c>
      <c r="J11" s="31"/>
      <c r="K11" s="32">
        <v>69.74</v>
      </c>
      <c r="L11" s="37">
        <v>174.1</v>
      </c>
      <c r="M11" s="35">
        <f t="shared" si="0"/>
        <v>0</v>
      </c>
      <c r="N11" s="32">
        <f t="shared" si="1"/>
        <v>0</v>
      </c>
      <c r="O11" s="44">
        <v>1</v>
      </c>
    </row>
    <row r="12" spans="1:15" ht="45">
      <c r="A12" s="29">
        <v>11</v>
      </c>
      <c r="B12" s="29" t="s">
        <v>41</v>
      </c>
      <c r="C12" s="34"/>
      <c r="D12" s="28" t="s">
        <v>95</v>
      </c>
      <c r="E12" s="29" t="s">
        <v>96</v>
      </c>
      <c r="F12" s="29" t="s">
        <v>97</v>
      </c>
      <c r="G12" s="29" t="s">
        <v>33</v>
      </c>
      <c r="H12" s="29" t="s">
        <v>65</v>
      </c>
      <c r="I12" s="29" t="s">
        <v>98</v>
      </c>
      <c r="J12" s="31"/>
      <c r="K12" s="32">
        <v>193.87</v>
      </c>
      <c r="L12" s="36">
        <v>1060.66</v>
      </c>
      <c r="M12" s="35">
        <f t="shared" si="0"/>
        <v>0</v>
      </c>
      <c r="N12" s="32">
        <f t="shared" si="1"/>
        <v>0</v>
      </c>
      <c r="O12" s="45">
        <v>3</v>
      </c>
    </row>
    <row r="13" spans="1:15" ht="33.75">
      <c r="A13" s="29">
        <v>21</v>
      </c>
      <c r="B13" s="29" t="s">
        <v>99</v>
      </c>
      <c r="C13" s="34"/>
      <c r="D13" s="28">
        <v>1162520</v>
      </c>
      <c r="E13" s="29" t="s">
        <v>35</v>
      </c>
      <c r="F13" s="29" t="s">
        <v>100</v>
      </c>
      <c r="G13" s="29" t="s">
        <v>34</v>
      </c>
      <c r="H13" s="29" t="s">
        <v>62</v>
      </c>
      <c r="I13" s="29" t="s">
        <v>77</v>
      </c>
      <c r="J13" s="31"/>
      <c r="K13" s="32">
        <v>48.21</v>
      </c>
      <c r="L13" s="37">
        <v>50.01</v>
      </c>
      <c r="M13" s="35">
        <f t="shared" si="0"/>
        <v>0</v>
      </c>
      <c r="N13" s="32">
        <f t="shared" si="1"/>
        <v>0</v>
      </c>
      <c r="O13" s="41">
        <v>3</v>
      </c>
    </row>
    <row r="14" spans="1:15" ht="33.75">
      <c r="A14" s="29">
        <v>22</v>
      </c>
      <c r="B14" s="29" t="s">
        <v>42</v>
      </c>
      <c r="C14" s="34"/>
      <c r="D14" s="28" t="s">
        <v>36</v>
      </c>
      <c r="E14" s="29" t="s">
        <v>35</v>
      </c>
      <c r="F14" s="29" t="s">
        <v>100</v>
      </c>
      <c r="G14" s="29" t="s">
        <v>32</v>
      </c>
      <c r="H14" s="29" t="s">
        <v>66</v>
      </c>
      <c r="I14" s="29" t="s">
        <v>76</v>
      </c>
      <c r="J14" s="31"/>
      <c r="K14" s="32">
        <v>66.49</v>
      </c>
      <c r="L14" s="37">
        <v>70.16</v>
      </c>
      <c r="M14" s="35">
        <f t="shared" si="0"/>
        <v>0</v>
      </c>
      <c r="N14" s="32">
        <f t="shared" si="1"/>
        <v>0</v>
      </c>
      <c r="O14" s="41">
        <v>3</v>
      </c>
    </row>
    <row r="15" spans="1:15" ht="45">
      <c r="A15" s="29">
        <v>23</v>
      </c>
      <c r="B15" s="29" t="s">
        <v>43</v>
      </c>
      <c r="C15" s="34"/>
      <c r="D15" s="28" t="s">
        <v>101</v>
      </c>
      <c r="E15" s="29" t="s">
        <v>102</v>
      </c>
      <c r="F15" s="29" t="s">
        <v>103</v>
      </c>
      <c r="G15" s="29" t="s">
        <v>32</v>
      </c>
      <c r="H15" s="29" t="s">
        <v>67</v>
      </c>
      <c r="I15" s="29" t="s">
        <v>76</v>
      </c>
      <c r="J15" s="31"/>
      <c r="K15" s="65">
        <v>71.46</v>
      </c>
      <c r="L15" s="37">
        <v>32.03</v>
      </c>
      <c r="M15" s="35">
        <f t="shared" si="0"/>
        <v>0</v>
      </c>
      <c r="N15" s="32">
        <f t="shared" si="1"/>
        <v>0</v>
      </c>
      <c r="O15" s="41">
        <v>1</v>
      </c>
    </row>
    <row r="16" spans="1:16" ht="33.75">
      <c r="A16" s="53">
        <v>29</v>
      </c>
      <c r="B16" s="53" t="s">
        <v>45</v>
      </c>
      <c r="C16" s="34"/>
      <c r="D16" s="28" t="s">
        <v>46</v>
      </c>
      <c r="E16" s="29" t="s">
        <v>47</v>
      </c>
      <c r="F16" s="29" t="s">
        <v>44</v>
      </c>
      <c r="G16" s="29" t="s">
        <v>33</v>
      </c>
      <c r="H16" s="29" t="s">
        <v>68</v>
      </c>
      <c r="I16" s="29" t="s">
        <v>78</v>
      </c>
      <c r="J16" s="31"/>
      <c r="K16" s="32">
        <v>20.44</v>
      </c>
      <c r="L16" s="37">
        <v>42.07</v>
      </c>
      <c r="M16" s="35">
        <f t="shared" si="0"/>
        <v>0</v>
      </c>
      <c r="N16" s="32">
        <f t="shared" si="1"/>
        <v>0</v>
      </c>
      <c r="O16" s="54">
        <v>3</v>
      </c>
      <c r="P16" s="43"/>
    </row>
    <row r="17" spans="1:16" ht="33.75">
      <c r="A17" s="53"/>
      <c r="B17" s="53"/>
      <c r="C17" s="34"/>
      <c r="D17" s="28" t="s">
        <v>48</v>
      </c>
      <c r="E17" s="29" t="s">
        <v>47</v>
      </c>
      <c r="F17" s="29" t="s">
        <v>44</v>
      </c>
      <c r="G17" s="29" t="s">
        <v>33</v>
      </c>
      <c r="H17" s="29" t="s">
        <v>69</v>
      </c>
      <c r="I17" s="29" t="s">
        <v>78</v>
      </c>
      <c r="J17" s="31"/>
      <c r="K17" s="35">
        <v>20.44</v>
      </c>
      <c r="L17" s="37">
        <v>42.07</v>
      </c>
      <c r="M17" s="35">
        <f t="shared" si="0"/>
        <v>0</v>
      </c>
      <c r="N17" s="32">
        <f t="shared" si="1"/>
        <v>0</v>
      </c>
      <c r="O17" s="54"/>
      <c r="P17" s="43"/>
    </row>
    <row r="18" spans="1:16" ht="33.75">
      <c r="A18" s="53">
        <v>30</v>
      </c>
      <c r="B18" s="53" t="s">
        <v>49</v>
      </c>
      <c r="C18" s="34"/>
      <c r="D18" s="28" t="s">
        <v>50</v>
      </c>
      <c r="E18" s="29" t="s">
        <v>47</v>
      </c>
      <c r="F18" s="29" t="s">
        <v>44</v>
      </c>
      <c r="G18" s="29" t="s">
        <v>33</v>
      </c>
      <c r="H18" s="29" t="s">
        <v>70</v>
      </c>
      <c r="I18" s="29" t="s">
        <v>78</v>
      </c>
      <c r="J18" s="31"/>
      <c r="K18" s="32">
        <v>18.68</v>
      </c>
      <c r="L18" s="37">
        <v>42.02</v>
      </c>
      <c r="M18" s="35">
        <f t="shared" si="0"/>
        <v>0</v>
      </c>
      <c r="N18" s="32">
        <f t="shared" si="1"/>
        <v>0</v>
      </c>
      <c r="O18" s="54">
        <v>3</v>
      </c>
      <c r="P18" s="43"/>
    </row>
    <row r="19" spans="1:16" ht="33.75">
      <c r="A19" s="53"/>
      <c r="B19" s="53"/>
      <c r="C19" s="34"/>
      <c r="D19" s="28" t="s">
        <v>51</v>
      </c>
      <c r="E19" s="29" t="s">
        <v>47</v>
      </c>
      <c r="F19" s="29" t="s">
        <v>44</v>
      </c>
      <c r="G19" s="29" t="s">
        <v>33</v>
      </c>
      <c r="H19" s="29" t="s">
        <v>71</v>
      </c>
      <c r="I19" s="29" t="s">
        <v>78</v>
      </c>
      <c r="J19" s="31"/>
      <c r="K19" s="35">
        <v>18.68</v>
      </c>
      <c r="L19" s="37">
        <v>42.02</v>
      </c>
      <c r="M19" s="35">
        <f t="shared" si="0"/>
        <v>0</v>
      </c>
      <c r="N19" s="32">
        <f t="shared" si="1"/>
        <v>0</v>
      </c>
      <c r="O19" s="54"/>
      <c r="P19" s="43"/>
    </row>
    <row r="20" spans="1:15" ht="33.75">
      <c r="A20" s="29">
        <v>46</v>
      </c>
      <c r="B20" s="29" t="s">
        <v>52</v>
      </c>
      <c r="C20" s="34"/>
      <c r="D20" s="28" t="s">
        <v>53</v>
      </c>
      <c r="E20" s="29" t="s">
        <v>54</v>
      </c>
      <c r="F20" s="29" t="s">
        <v>55</v>
      </c>
      <c r="G20" s="29" t="s">
        <v>32</v>
      </c>
      <c r="H20" s="29" t="s">
        <v>72</v>
      </c>
      <c r="I20" s="29" t="s">
        <v>78</v>
      </c>
      <c r="J20" s="31"/>
      <c r="K20" s="32">
        <v>525.59</v>
      </c>
      <c r="L20" s="37">
        <v>758.89</v>
      </c>
      <c r="M20" s="35">
        <f t="shared" si="0"/>
        <v>0</v>
      </c>
      <c r="N20" s="32">
        <f t="shared" si="1"/>
        <v>0</v>
      </c>
      <c r="O20" s="46">
        <v>3</v>
      </c>
    </row>
    <row r="21" spans="1:15" ht="33.75">
      <c r="A21" s="29">
        <v>47</v>
      </c>
      <c r="B21" s="29" t="s">
        <v>56</v>
      </c>
      <c r="C21" s="34"/>
      <c r="D21" s="28" t="s">
        <v>57</v>
      </c>
      <c r="E21" s="29" t="s">
        <v>54</v>
      </c>
      <c r="F21" s="29" t="s">
        <v>55</v>
      </c>
      <c r="G21" s="29" t="s">
        <v>32</v>
      </c>
      <c r="H21" s="29" t="s">
        <v>73</v>
      </c>
      <c r="I21" s="29" t="s">
        <v>78</v>
      </c>
      <c r="J21" s="31"/>
      <c r="K21" s="32">
        <v>525.59</v>
      </c>
      <c r="L21" s="37">
        <v>736.88</v>
      </c>
      <c r="M21" s="35">
        <f t="shared" si="0"/>
        <v>0</v>
      </c>
      <c r="N21" s="32">
        <f t="shared" si="1"/>
        <v>0</v>
      </c>
      <c r="O21" s="46">
        <v>3</v>
      </c>
    </row>
    <row r="22" spans="1:15" ht="33.75">
      <c r="A22" s="29">
        <v>48</v>
      </c>
      <c r="B22" s="29" t="s">
        <v>58</v>
      </c>
      <c r="C22" s="34"/>
      <c r="D22" s="28" t="s">
        <v>59</v>
      </c>
      <c r="E22" s="29" t="s">
        <v>60</v>
      </c>
      <c r="F22" s="29" t="s">
        <v>61</v>
      </c>
      <c r="G22" s="29" t="s">
        <v>32</v>
      </c>
      <c r="H22" s="29" t="s">
        <v>74</v>
      </c>
      <c r="I22" s="29" t="s">
        <v>78</v>
      </c>
      <c r="J22" s="31"/>
      <c r="K22" s="32">
        <v>1740.3</v>
      </c>
      <c r="L22" s="37">
        <v>1961.2</v>
      </c>
      <c r="M22" s="35">
        <f t="shared" si="0"/>
        <v>0</v>
      </c>
      <c r="N22" s="32">
        <f t="shared" si="1"/>
        <v>0</v>
      </c>
      <c r="O22" s="46">
        <v>3</v>
      </c>
    </row>
    <row r="23" spans="1:15" ht="12.75">
      <c r="A23" s="49" t="s">
        <v>104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7">
        <f>SUM(M9:M22)</f>
        <v>0</v>
      </c>
      <c r="N23" s="39">
        <f>SUM(N9:N22)</f>
        <v>0</v>
      </c>
      <c r="O23" s="42">
        <f>AVERAGE(O9:O22)</f>
        <v>2.6666666666666665</v>
      </c>
    </row>
    <row r="24" spans="1:15" ht="12.75">
      <c r="A24" s="49" t="s">
        <v>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38">
        <f>M23*0.1</f>
        <v>0</v>
      </c>
      <c r="N24" s="39">
        <f>N23*0.1</f>
        <v>0</v>
      </c>
      <c r="O24" s="42"/>
    </row>
    <row r="25" spans="1:15" ht="12.75">
      <c r="A25" s="50" t="s">
        <v>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8">
        <f>M23+M24</f>
        <v>0</v>
      </c>
      <c r="N25" s="39">
        <f>N23+N24</f>
        <v>0</v>
      </c>
      <c r="O25" s="42"/>
    </row>
  </sheetData>
  <sheetProtection/>
  <mergeCells count="26">
    <mergeCell ref="A2:N2"/>
    <mergeCell ref="A3:N3"/>
    <mergeCell ref="C7:C8"/>
    <mergeCell ref="A7:A8"/>
    <mergeCell ref="B7:B8"/>
    <mergeCell ref="D7:D8"/>
    <mergeCell ref="E7:E8"/>
    <mergeCell ref="F7:F8"/>
    <mergeCell ref="G7:G8"/>
    <mergeCell ref="O18:O19"/>
    <mergeCell ref="H7:H8"/>
    <mergeCell ref="I7:I8"/>
    <mergeCell ref="J7:J8"/>
    <mergeCell ref="K7:K8"/>
    <mergeCell ref="L7:L8"/>
    <mergeCell ref="M7:M8"/>
    <mergeCell ref="A23:L23"/>
    <mergeCell ref="A24:L24"/>
    <mergeCell ref="A25:L25"/>
    <mergeCell ref="N7:N8"/>
    <mergeCell ref="O7:O8"/>
    <mergeCell ref="A16:A17"/>
    <mergeCell ref="B16:B17"/>
    <mergeCell ref="A18:A19"/>
    <mergeCell ref="B18:B19"/>
    <mergeCell ref="O16:O17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38</v>
      </c>
    </row>
    <row r="4" ht="15" thickBot="1"/>
    <row r="5" spans="2:7" ht="24.75" thickBot="1">
      <c r="B5" s="3" t="s">
        <v>14</v>
      </c>
      <c r="C5" s="4" t="s">
        <v>79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specifikacija!M23</f>
        <v>0</v>
      </c>
      <c r="F6" s="14">
        <f>specifikacija!N23</f>
        <v>0</v>
      </c>
      <c r="G6" s="15">
        <f>F6*1.1</f>
        <v>0</v>
      </c>
    </row>
    <row r="7" spans="2:7" ht="36.75" customHeight="1" thickBot="1">
      <c r="B7" s="3" t="s">
        <v>15</v>
      </c>
      <c r="C7" s="24" t="s">
        <v>29</v>
      </c>
      <c r="E7" s="62" t="s">
        <v>13</v>
      </c>
      <c r="F7" s="63"/>
      <c r="G7" s="6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2" t="s">
        <v>26</v>
      </c>
      <c r="E13" s="8" t="s">
        <v>23</v>
      </c>
      <c r="F13" s="21">
        <f>specifikacija!O23</f>
        <v>2.6666666666666665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80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3" t="s">
        <v>27</v>
      </c>
      <c r="C17" s="22" t="s">
        <v>28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2019-06-27T12:36:52Z</dcterms:modified>
  <cp:category/>
  <cp:version/>
  <cp:contentType/>
  <cp:contentStatus/>
</cp:coreProperties>
</file>