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Gosper i Vicor -specifikacija" sheetId="1" r:id="rId1"/>
    <sheet name="Gosper Vicor-Obrazac KVI" sheetId="2" r:id="rId2"/>
  </sheets>
  <definedNames>
    <definedName name="_xlnm.Print_Area" localSheetId="0">'Gosper i Vicor -specifikacija'!$A$1:$K$33</definedName>
  </definedNames>
  <calcPr fullCalcOnLoad="1"/>
</workbook>
</file>

<file path=xl/sharedStrings.xml><?xml version="1.0" encoding="utf-8"?>
<sst xmlns="http://schemas.openxmlformats.org/spreadsheetml/2006/main" count="126" uniqueCount="99">
  <si>
    <t>Партија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</si>
  <si>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</si>
  <si>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</si>
  <si>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</si>
  <si>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</si>
  <si>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</si>
  <si>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</si>
  <si>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</si>
  <si>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</si>
  <si>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</si>
  <si>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</si>
  <si>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</si>
  <si>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</si>
  <si>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</si>
  <si>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</si>
  <si>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</si>
  <si>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</si>
  <si>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</si>
  <si>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</si>
  <si>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</si>
  <si>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</si>
  <si>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</si>
  <si>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</si>
  <si>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</si>
  <si>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</si>
  <si>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</si>
  <si>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</si>
  <si>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</si>
  <si>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</si>
  <si>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</si>
  <si>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ставка 1</t>
  </si>
  <si>
    <t>ставка 2</t>
  </si>
  <si>
    <t>комад</t>
  </si>
  <si>
    <t>ставка 3</t>
  </si>
  <si>
    <t>ставка 4</t>
  </si>
  <si>
    <t>St.Jude Medical</t>
  </si>
  <si>
    <t>Elektroda za koronarni sinus unipolarna, bipolarna ili kvadripolarna (različitih oblika vrha)</t>
  </si>
  <si>
    <t>Друга добра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</si>
  <si>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</si>
  <si>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</si>
  <si>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</si>
  <si>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</si>
  <si>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Tendril™ STS Pacing Lead, 2088TC/xx; IsoFlex™ Optim™ Pacing Lead, 1944/xx, 1948/xx</t>
  </si>
  <si>
    <t>Peel-Away Introducer Sheath, 4051xx</t>
  </si>
  <si>
    <t>Quartet™ LV Lead, 145xQ/xx, 1458QL/xx; QuickFlex™ μ Left-Heart Lead, 1258T/xx</t>
  </si>
  <si>
    <t>ИЗНОС ПДВ-А</t>
  </si>
  <si>
    <t>/</t>
  </si>
  <si>
    <t>404-1-110/19-30</t>
  </si>
  <si>
    <t>Заједничка понуда-GOSPER D.O.O. и VICOR D.O.O</t>
  </si>
  <si>
    <t>Назив добављача: Заједничка понуда-GOSPER D.O.O. и VICOR D.O.O</t>
  </si>
  <si>
    <t>ставка 5</t>
  </si>
  <si>
    <t>Resinhronizacioni pejsmejker sa defibrilacionom funkcijom (CRT-D)</t>
  </si>
  <si>
    <t xml:space="preserve">Elektroda bipolarna, konekcije IS-1 pasivne ili aktivne fiksacije prava ili "J"-krivina </t>
  </si>
  <si>
    <t>HV elektroda aktivne ili pasivne fiksacije ''single-coil'' ili ''dual-coil'', konekcije DF-4 ili DF-1</t>
  </si>
  <si>
    <t>Odgovarajući uvodnik za elektrodu iz stavke 2 i odgovarajući uvodnik za HV elektrodu iz stavke 4</t>
  </si>
  <si>
    <t>Durata™ Defibrillation Lead, 712x/xx, 717x/xx, 712xQ/xx, 717xQ/xx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</si>
  <si>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</si>
  <si>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</si>
  <si>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</si>
  <si>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</si>
  <si>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</si>
  <si>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</si>
  <si>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PM19003</t>
  </si>
  <si>
    <t>PM19005</t>
  </si>
  <si>
    <t>PM19007</t>
  </si>
  <si>
    <t>BKT19039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</si>
  <si>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 УКУПНА ВРЕДНОСТ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</si>
  <si>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</si>
  <si>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СА ПДВ-ОМ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</si>
  <si>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УКУПНА ВРЕДНОСТ БЕЗ ПДВ-А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</si>
  <si>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</si>
  <si>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УКУПНА ВРЕДНОСТ СА ПДВ-ОМ</t>
    </r>
  </si>
  <si>
    <t xml:space="preserve">
PM19019</t>
  </si>
  <si>
    <t>PM19006</t>
  </si>
  <si>
    <t xml:space="preserve">1. Quadra Assura MP™ CRT-D, CD3371-40C, CD3371-40QC; Unify Assura™ CRT-D, CD3361-40C, CD3361-40QC;    </t>
  </si>
  <si>
    <t xml:space="preserve">1. St. Jude Medical            </t>
  </si>
  <si>
    <t xml:space="preserve"> 2. CHARISMA X4 CRT-D, G347, G348; 
CHARISMA CRT-D,G324, G325 </t>
  </si>
  <si>
    <t>2. Cardiac Pacemakers Incorporated, a wholly owned subsidiary of Guidant Corporation, a wholly owned subsidiary of Boston Scientific Corporation</t>
  </si>
  <si>
    <t xml:space="preserve">
PM19035</t>
  </si>
  <si>
    <t>PM19014</t>
  </si>
  <si>
    <t xml:space="preserve">                                                                         2. INOGEN MINI ICD
D012, D013</t>
  </si>
  <si>
    <t>1. Ellipse™ DR, CD2377-36C, CD2377-36QC</t>
  </si>
  <si>
    <t xml:space="preserve">1. St. Jude Medical         </t>
  </si>
  <si>
    <t xml:space="preserve">
 PM19021</t>
  </si>
  <si>
    <t xml:space="preserve">  2. INGEVITY MRI Lead 7741, 7742, 7731, 7732, 7736</t>
  </si>
  <si>
    <t>1. Tendril™ STS Pacing Lead, 2088TC/xx; IsoFlex™ Optim™ Pacing Lead, 1944/xx, 1948/xx</t>
  </si>
  <si>
    <t xml:space="preserve">1. St. Jude Medical                                         </t>
  </si>
  <si>
    <t xml:space="preserve">PM19007
</t>
  </si>
  <si>
    <t>PM19011</t>
  </si>
  <si>
    <t xml:space="preserve">1. Durata™ Defibrillation Lead, 712x/xx, 717x/xx, 712xQ/xx, 717xQ/xx  </t>
  </si>
  <si>
    <t>2. ENDOTAK RELIANCE
0148, 0157, 0158
ENDOTAK RELIANCE S 
0128, 0138 ENDOTAK RELIANCE SG 0170, 0171, 0180, 181, 0182 ENDOTAK RELIANCE G 0174, 175, 0176, 0177, 0184, 0185, 0186, 0187
ENDOTAK RELIANCE G 4-SITE 0285, 0286, 0295, 0296, ENDOTAK RELIANCE SG 4-SITE
0292, 0293 ENDOTAK RELIANCE 4-SITE
0272, 0273, 0265, 0266, 0275, 0276</t>
  </si>
  <si>
    <t xml:space="preserve">
BKT19041</t>
  </si>
  <si>
    <t xml:space="preserve">1. Peel-Away Introducer Sheath, 4051xx      </t>
  </si>
  <si>
    <t xml:space="preserve">1. St. Jude Medical             </t>
  </si>
  <si>
    <t xml:space="preserve">1. St. Jude Medical                                                  </t>
  </si>
  <si>
    <t>2. BSC PTFE Peelable Introducer Kit
7089, 709X</t>
  </si>
  <si>
    <t>2. Greatbatch Medical</t>
  </si>
  <si>
    <t>УКУПНО ЗА ПАРТИЈУ 8</t>
  </si>
  <si>
    <t>УКУПНО ЗА ПАРТИЈУ 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</si>
</sst>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5" applyNumberFormat="1" applyFont="1" applyFill="1" applyBorder="1" applyAlignment="1">
      <alignment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7" fillId="34" borderId="10" xfId="57" applyNumberFormat="1" applyFont="1" applyFill="1" applyBorder="1" applyAlignment="1">
      <alignment horizontal="center" vertical="center" wrapText="1"/>
      <protection/>
    </xf>
    <xf numFmtId="4" fontId="47" fillId="35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6" fillId="0" borderId="18" xfId="55" applyNumberFormat="1" applyFont="1" applyFill="1" applyBorder="1" applyAlignment="1">
      <alignment horizontal="center" vertical="center" wrapText="1"/>
      <protection/>
    </xf>
    <xf numFmtId="4" fontId="6" fillId="0" borderId="19" xfId="55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4" fontId="47" fillId="0" borderId="18" xfId="0" applyNumberFormat="1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47" fillId="0" borderId="21" xfId="0" applyNumberFormat="1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" fontId="48" fillId="36" borderId="14" xfId="56" applyNumberFormat="1" applyFont="1" applyFill="1" applyBorder="1" applyAlignment="1">
      <alignment horizontal="center" vertical="center" wrapText="1"/>
      <protection/>
    </xf>
    <xf numFmtId="4" fontId="48" fillId="36" borderId="12" xfId="56" applyNumberFormat="1" applyFont="1" applyFill="1" applyBorder="1" applyAlignment="1">
      <alignment horizontal="center" vertical="center" wrapText="1"/>
      <protection/>
    </xf>
    <xf numFmtId="4" fontId="48" fillId="36" borderId="16" xfId="56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2" width="9.140625" style="16" customWidth="1"/>
    <col min="3" max="3" width="20.28125" style="16" customWidth="1"/>
    <col min="4" max="4" width="12.140625" style="16" customWidth="1"/>
    <col min="5" max="5" width="20.00390625" style="16" customWidth="1"/>
    <col min="6" max="6" width="11.57421875" style="16" customWidth="1"/>
    <col min="7" max="7" width="10.00390625" style="16" customWidth="1"/>
    <col min="8" max="8" width="11.140625" style="16" customWidth="1"/>
    <col min="9" max="9" width="10.8515625" style="16" customWidth="1"/>
    <col min="10" max="10" width="13.421875" style="16" hidden="1" customWidth="1"/>
    <col min="11" max="11" width="20.00390625" style="16" customWidth="1"/>
    <col min="12" max="12" width="17.57421875" style="16" hidden="1" customWidth="1"/>
    <col min="13" max="13" width="9.140625" style="16" customWidth="1"/>
    <col min="14" max="16384" width="9.140625" style="16" customWidth="1"/>
  </cols>
  <sheetData>
    <row r="2" spans="1:12" ht="12.7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5" ht="12.75" customHeight="1">
      <c r="A4" s="66" t="s">
        <v>49</v>
      </c>
      <c r="B4" s="66"/>
      <c r="C4" s="66"/>
      <c r="D4" s="66"/>
      <c r="E4" s="66"/>
    </row>
    <row r="6" spans="1:12" ht="57" customHeight="1">
      <c r="A6" s="34" t="s">
        <v>0</v>
      </c>
      <c r="B6" s="67" t="s">
        <v>25</v>
      </c>
      <c r="C6" s="67"/>
      <c r="D6" s="34" t="s">
        <v>26</v>
      </c>
      <c r="E6" s="34" t="s">
        <v>27</v>
      </c>
      <c r="F6" s="34" t="s">
        <v>1</v>
      </c>
      <c r="G6" s="35" t="s">
        <v>2</v>
      </c>
      <c r="H6" s="34" t="s">
        <v>3</v>
      </c>
      <c r="I6" s="34" t="s">
        <v>4</v>
      </c>
      <c r="J6" s="36" t="s">
        <v>5</v>
      </c>
      <c r="K6" s="37" t="s">
        <v>6</v>
      </c>
      <c r="L6" s="36" t="s">
        <v>7</v>
      </c>
    </row>
    <row r="7" spans="1:12" ht="39.75" customHeight="1">
      <c r="A7" s="60">
        <v>4</v>
      </c>
      <c r="B7" s="69" t="s">
        <v>60</v>
      </c>
      <c r="C7" s="69"/>
      <c r="D7" s="69"/>
      <c r="E7" s="69"/>
      <c r="F7" s="69"/>
      <c r="G7" s="69"/>
      <c r="H7" s="70"/>
      <c r="I7" s="69"/>
      <c r="J7" s="69"/>
      <c r="K7" s="69"/>
      <c r="L7" s="72">
        <v>2</v>
      </c>
    </row>
    <row r="8" spans="1:12" s="45" customFormat="1" ht="71.25" customHeight="1">
      <c r="A8" s="68"/>
      <c r="B8" s="64" t="s">
        <v>30</v>
      </c>
      <c r="C8" s="76" t="s">
        <v>51</v>
      </c>
      <c r="D8" s="53" t="s">
        <v>73</v>
      </c>
      <c r="E8" s="46" t="s">
        <v>74</v>
      </c>
      <c r="F8" s="46" t="s">
        <v>75</v>
      </c>
      <c r="G8" s="60" t="s">
        <v>32</v>
      </c>
      <c r="H8" s="56"/>
      <c r="I8" s="78">
        <v>549900</v>
      </c>
      <c r="J8" s="49"/>
      <c r="K8" s="51">
        <f aca="true" t="shared" si="0" ref="K8:K13">H8*I8</f>
        <v>0</v>
      </c>
      <c r="L8" s="72"/>
    </row>
    <row r="9" spans="1:12" ht="176.25" customHeight="1">
      <c r="A9" s="68"/>
      <c r="B9" s="65"/>
      <c r="C9" s="77"/>
      <c r="D9" s="44" t="s">
        <v>72</v>
      </c>
      <c r="E9" s="20" t="s">
        <v>76</v>
      </c>
      <c r="F9" s="20" t="s">
        <v>77</v>
      </c>
      <c r="G9" s="61"/>
      <c r="H9" s="57"/>
      <c r="I9" s="79"/>
      <c r="J9" s="74">
        <v>51824600</v>
      </c>
      <c r="K9" s="51">
        <f>H9*I8</f>
        <v>0</v>
      </c>
      <c r="L9" s="72"/>
    </row>
    <row r="10" spans="1:12" s="31" customFormat="1" ht="62.25" customHeight="1">
      <c r="A10" s="68"/>
      <c r="B10" s="21" t="s">
        <v>31</v>
      </c>
      <c r="C10" s="18" t="s">
        <v>52</v>
      </c>
      <c r="D10" s="44" t="s">
        <v>62</v>
      </c>
      <c r="E10" s="20" t="s">
        <v>42</v>
      </c>
      <c r="F10" s="20" t="s">
        <v>35</v>
      </c>
      <c r="G10" s="33" t="s">
        <v>32</v>
      </c>
      <c r="H10" s="57"/>
      <c r="I10" s="41">
        <v>16100</v>
      </c>
      <c r="J10" s="74"/>
      <c r="K10" s="51">
        <f t="shared" si="0"/>
        <v>0</v>
      </c>
      <c r="L10" s="72"/>
    </row>
    <row r="11" spans="1:12" ht="53.25" customHeight="1">
      <c r="A11" s="68"/>
      <c r="B11" s="21" t="s">
        <v>33</v>
      </c>
      <c r="C11" s="18" t="s">
        <v>36</v>
      </c>
      <c r="D11" s="44" t="s">
        <v>63</v>
      </c>
      <c r="E11" s="20" t="s">
        <v>44</v>
      </c>
      <c r="F11" s="20" t="s">
        <v>35</v>
      </c>
      <c r="G11" s="33" t="s">
        <v>32</v>
      </c>
      <c r="H11" s="57"/>
      <c r="I11" s="41">
        <v>35700</v>
      </c>
      <c r="J11" s="74"/>
      <c r="K11" s="51">
        <f t="shared" si="0"/>
        <v>0</v>
      </c>
      <c r="L11" s="72"/>
    </row>
    <row r="12" spans="1:12" s="39" customFormat="1" ht="51.75" customHeight="1">
      <c r="A12" s="68"/>
      <c r="B12" s="21" t="s">
        <v>34</v>
      </c>
      <c r="C12" s="18" t="s">
        <v>53</v>
      </c>
      <c r="D12" s="44" t="s">
        <v>64</v>
      </c>
      <c r="E12" s="20" t="s">
        <v>55</v>
      </c>
      <c r="F12" s="20" t="s">
        <v>35</v>
      </c>
      <c r="G12" s="38" t="s">
        <v>32</v>
      </c>
      <c r="H12" s="57"/>
      <c r="I12" s="41">
        <v>95500</v>
      </c>
      <c r="J12" s="74"/>
      <c r="K12" s="51">
        <f t="shared" si="0"/>
        <v>0</v>
      </c>
      <c r="L12" s="72"/>
    </row>
    <row r="13" spans="1:12" s="39" customFormat="1" ht="51" customHeight="1">
      <c r="A13" s="68"/>
      <c r="B13" s="21" t="s">
        <v>50</v>
      </c>
      <c r="C13" s="18" t="s">
        <v>54</v>
      </c>
      <c r="D13" s="44" t="s">
        <v>65</v>
      </c>
      <c r="E13" s="20" t="s">
        <v>43</v>
      </c>
      <c r="F13" s="20" t="s">
        <v>35</v>
      </c>
      <c r="G13" s="38" t="s">
        <v>32</v>
      </c>
      <c r="H13" s="57"/>
      <c r="I13" s="41">
        <v>3800</v>
      </c>
      <c r="J13" s="74"/>
      <c r="K13" s="51">
        <f t="shared" si="0"/>
        <v>0</v>
      </c>
      <c r="L13" s="72"/>
    </row>
    <row r="14" spans="1:12" ht="18" customHeight="1">
      <c r="A14" s="61"/>
      <c r="B14" s="71" t="s">
        <v>98</v>
      </c>
      <c r="C14" s="71"/>
      <c r="D14" s="71"/>
      <c r="E14" s="71"/>
      <c r="F14" s="71"/>
      <c r="G14" s="71"/>
      <c r="H14" s="73"/>
      <c r="I14" s="71"/>
      <c r="J14" s="74"/>
      <c r="K14" s="51">
        <f>K8+K9+K10+K11+K12+K13</f>
        <v>0</v>
      </c>
      <c r="L14" s="72"/>
    </row>
    <row r="15" spans="1:12" ht="31.5" customHeight="1">
      <c r="A15" s="60">
        <v>8</v>
      </c>
      <c r="B15" s="69" t="s">
        <v>61</v>
      </c>
      <c r="C15" s="69"/>
      <c r="D15" s="69"/>
      <c r="E15" s="69"/>
      <c r="F15" s="69"/>
      <c r="G15" s="69"/>
      <c r="H15" s="70"/>
      <c r="I15" s="69"/>
      <c r="J15" s="69"/>
      <c r="K15" s="69"/>
      <c r="L15" s="72">
        <v>2</v>
      </c>
    </row>
    <row r="16" spans="1:12" s="45" customFormat="1" ht="51" customHeight="1">
      <c r="A16" s="68"/>
      <c r="B16" s="64" t="s">
        <v>30</v>
      </c>
      <c r="C16" s="58" t="s">
        <v>56</v>
      </c>
      <c r="D16" s="54" t="s">
        <v>79</v>
      </c>
      <c r="E16" s="46" t="s">
        <v>81</v>
      </c>
      <c r="F16" s="46" t="s">
        <v>82</v>
      </c>
      <c r="G16" s="60" t="s">
        <v>32</v>
      </c>
      <c r="H16" s="47"/>
      <c r="I16" s="62">
        <v>491500</v>
      </c>
      <c r="J16" s="49"/>
      <c r="K16" s="51">
        <f>H16*I16</f>
        <v>0</v>
      </c>
      <c r="L16" s="72"/>
    </row>
    <row r="17" spans="1:12" ht="168">
      <c r="A17" s="68"/>
      <c r="B17" s="65"/>
      <c r="C17" s="59"/>
      <c r="D17" s="44" t="s">
        <v>78</v>
      </c>
      <c r="E17" s="33" t="s">
        <v>80</v>
      </c>
      <c r="F17" s="33" t="s">
        <v>77</v>
      </c>
      <c r="G17" s="61"/>
      <c r="H17" s="52"/>
      <c r="I17" s="63"/>
      <c r="J17" s="74">
        <v>136147100</v>
      </c>
      <c r="K17" s="51">
        <f>H17*I16</f>
        <v>0</v>
      </c>
      <c r="L17" s="72"/>
    </row>
    <row r="18" spans="1:12" s="45" customFormat="1" ht="75.75" customHeight="1">
      <c r="A18" s="68"/>
      <c r="B18" s="64" t="s">
        <v>31</v>
      </c>
      <c r="C18" s="58" t="s">
        <v>57</v>
      </c>
      <c r="D18" s="44" t="s">
        <v>62</v>
      </c>
      <c r="E18" s="46" t="s">
        <v>85</v>
      </c>
      <c r="F18" s="46" t="s">
        <v>86</v>
      </c>
      <c r="G18" s="60" t="s">
        <v>32</v>
      </c>
      <c r="H18" s="52"/>
      <c r="I18" s="62">
        <v>16100</v>
      </c>
      <c r="J18" s="74"/>
      <c r="K18" s="51">
        <f>H18*I18</f>
        <v>0</v>
      </c>
      <c r="L18" s="72"/>
    </row>
    <row r="19" spans="1:12" ht="177" customHeight="1">
      <c r="A19" s="68"/>
      <c r="B19" s="65"/>
      <c r="C19" s="59"/>
      <c r="D19" s="44" t="s">
        <v>83</v>
      </c>
      <c r="E19" s="33" t="s">
        <v>84</v>
      </c>
      <c r="F19" s="38" t="s">
        <v>77</v>
      </c>
      <c r="G19" s="61"/>
      <c r="H19" s="52"/>
      <c r="I19" s="63"/>
      <c r="J19" s="74"/>
      <c r="K19" s="51">
        <f>H19*I18</f>
        <v>0</v>
      </c>
      <c r="L19" s="72"/>
    </row>
    <row r="20" spans="1:13" s="17" customFormat="1" ht="57" customHeight="1">
      <c r="A20" s="68"/>
      <c r="B20" s="83" t="s">
        <v>33</v>
      </c>
      <c r="C20" s="58" t="s">
        <v>58</v>
      </c>
      <c r="D20" s="44" t="s">
        <v>87</v>
      </c>
      <c r="E20" s="46" t="s">
        <v>89</v>
      </c>
      <c r="F20" s="46" t="s">
        <v>94</v>
      </c>
      <c r="G20" s="72" t="s">
        <v>32</v>
      </c>
      <c r="H20" s="52"/>
      <c r="I20" s="80">
        <v>95500</v>
      </c>
      <c r="J20" s="74"/>
      <c r="K20" s="51">
        <f>H20*I20</f>
        <v>0</v>
      </c>
      <c r="L20" s="72"/>
      <c r="M20" s="82"/>
    </row>
    <row r="21" spans="1:13" s="19" customFormat="1" ht="205.5" customHeight="1">
      <c r="A21" s="68"/>
      <c r="B21" s="83"/>
      <c r="C21" s="59"/>
      <c r="D21" s="50" t="s">
        <v>88</v>
      </c>
      <c r="E21" s="46" t="s">
        <v>90</v>
      </c>
      <c r="F21" s="48" t="s">
        <v>77</v>
      </c>
      <c r="G21" s="72"/>
      <c r="H21" s="52"/>
      <c r="I21" s="81"/>
      <c r="J21" s="74"/>
      <c r="K21" s="51">
        <f>H21*I20</f>
        <v>0</v>
      </c>
      <c r="L21" s="72"/>
      <c r="M21" s="82"/>
    </row>
    <row r="22" spans="1:13" s="45" customFormat="1" ht="36.75" customHeight="1">
      <c r="A22" s="68"/>
      <c r="B22" s="64" t="s">
        <v>34</v>
      </c>
      <c r="C22" s="58" t="s">
        <v>59</v>
      </c>
      <c r="D22" s="50" t="s">
        <v>65</v>
      </c>
      <c r="E22" s="46" t="s">
        <v>92</v>
      </c>
      <c r="F22" s="48" t="s">
        <v>93</v>
      </c>
      <c r="G22" s="60" t="s">
        <v>32</v>
      </c>
      <c r="H22" s="52"/>
      <c r="I22" s="62">
        <v>3800</v>
      </c>
      <c r="J22" s="74"/>
      <c r="K22" s="51">
        <f>H22*I22</f>
        <v>0</v>
      </c>
      <c r="L22" s="72"/>
      <c r="M22" s="55"/>
    </row>
    <row r="23" spans="1:12" s="17" customFormat="1" ht="36">
      <c r="A23" s="68"/>
      <c r="B23" s="65"/>
      <c r="C23" s="59"/>
      <c r="D23" s="44" t="s">
        <v>91</v>
      </c>
      <c r="E23" s="46" t="s">
        <v>95</v>
      </c>
      <c r="F23" s="33" t="s">
        <v>96</v>
      </c>
      <c r="G23" s="61"/>
      <c r="H23" s="40"/>
      <c r="I23" s="63"/>
      <c r="J23" s="74"/>
      <c r="K23" s="51">
        <f>H23*I22</f>
        <v>0</v>
      </c>
      <c r="L23" s="72"/>
    </row>
    <row r="24" spans="1:12" ht="18" customHeight="1">
      <c r="A24" s="61"/>
      <c r="B24" s="71" t="s">
        <v>97</v>
      </c>
      <c r="C24" s="71"/>
      <c r="D24" s="71"/>
      <c r="E24" s="71"/>
      <c r="F24" s="71"/>
      <c r="G24" s="71"/>
      <c r="H24" s="71"/>
      <c r="I24" s="71"/>
      <c r="J24" s="74"/>
      <c r="K24" s="32">
        <f>K16+K17+K18+K19+K20+K21+K22+K23</f>
        <v>0</v>
      </c>
      <c r="L24" s="72"/>
    </row>
    <row r="25" spans="1:12" s="42" customFormat="1" ht="18" customHeight="1">
      <c r="A25" s="75" t="s">
        <v>66</v>
      </c>
      <c r="B25" s="75"/>
      <c r="C25" s="75"/>
      <c r="D25" s="75"/>
      <c r="E25" s="75"/>
      <c r="F25" s="75"/>
      <c r="G25" s="75"/>
      <c r="H25" s="75"/>
      <c r="I25" s="75"/>
      <c r="J25" s="25">
        <f>J10+J2</f>
        <v>0</v>
      </c>
      <c r="K25" s="25">
        <f>K8+K9+K10+K11+K12+K16+K17+K18+K19+K20+K21</f>
        <v>0</v>
      </c>
      <c r="L25" s="43"/>
    </row>
    <row r="26" spans="1:12" s="42" customFormat="1" ht="18" customHeight="1">
      <c r="A26" s="75" t="s">
        <v>67</v>
      </c>
      <c r="B26" s="75"/>
      <c r="C26" s="75"/>
      <c r="D26" s="75"/>
      <c r="E26" s="75"/>
      <c r="F26" s="75"/>
      <c r="G26" s="75"/>
      <c r="H26" s="75"/>
      <c r="I26" s="75"/>
      <c r="J26" s="25" t="s">
        <v>46</v>
      </c>
      <c r="K26" s="25">
        <f>K25*0.1</f>
        <v>0</v>
      </c>
      <c r="L26" s="43"/>
    </row>
    <row r="27" spans="1:12" s="42" customFormat="1" ht="18" customHeight="1">
      <c r="A27" s="75" t="s">
        <v>68</v>
      </c>
      <c r="B27" s="75"/>
      <c r="C27" s="75"/>
      <c r="D27" s="75"/>
      <c r="E27" s="75"/>
      <c r="F27" s="75"/>
      <c r="G27" s="75"/>
      <c r="H27" s="75"/>
      <c r="I27" s="75"/>
      <c r="J27" s="25" t="s">
        <v>46</v>
      </c>
      <c r="K27" s="25">
        <f>K25+K26</f>
        <v>0</v>
      </c>
      <c r="L27" s="43"/>
    </row>
    <row r="28" spans="1:12" s="42" customFormat="1" ht="18" customHeight="1">
      <c r="A28" s="75" t="s">
        <v>69</v>
      </c>
      <c r="B28" s="75"/>
      <c r="C28" s="75"/>
      <c r="D28" s="75"/>
      <c r="E28" s="75"/>
      <c r="F28" s="75"/>
      <c r="G28" s="75"/>
      <c r="H28" s="75"/>
      <c r="I28" s="75"/>
      <c r="J28" s="25">
        <f>J13+J5</f>
        <v>0</v>
      </c>
      <c r="K28" s="25">
        <f>K13+K22+K23</f>
        <v>0</v>
      </c>
      <c r="L28" s="43"/>
    </row>
    <row r="29" spans="1:12" s="42" customFormat="1" ht="18" customHeight="1">
      <c r="A29" s="75" t="s">
        <v>70</v>
      </c>
      <c r="B29" s="75"/>
      <c r="C29" s="75"/>
      <c r="D29" s="75"/>
      <c r="E29" s="75"/>
      <c r="F29" s="75"/>
      <c r="G29" s="75"/>
      <c r="H29" s="75"/>
      <c r="I29" s="75"/>
      <c r="J29" s="25" t="s">
        <v>46</v>
      </c>
      <c r="K29" s="25">
        <f>K28*0.2</f>
        <v>0</v>
      </c>
      <c r="L29" s="43"/>
    </row>
    <row r="30" spans="1:12" s="42" customFormat="1" ht="18" customHeight="1">
      <c r="A30" s="75" t="s">
        <v>71</v>
      </c>
      <c r="B30" s="75"/>
      <c r="C30" s="75"/>
      <c r="D30" s="75"/>
      <c r="E30" s="75"/>
      <c r="F30" s="75"/>
      <c r="G30" s="75"/>
      <c r="H30" s="75"/>
      <c r="I30" s="75"/>
      <c r="J30" s="25" t="s">
        <v>46</v>
      </c>
      <c r="K30" s="25">
        <f>K28+K29</f>
        <v>0</v>
      </c>
      <c r="L30" s="43"/>
    </row>
    <row r="31" spans="1:12" ht="18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25">
        <f>J17+J9</f>
        <v>187971700</v>
      </c>
      <c r="K31" s="25">
        <f>K25+K28</f>
        <v>0</v>
      </c>
      <c r="L31" s="33"/>
    </row>
    <row r="32" spans="1:12" ht="15.75" customHeight="1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25" t="s">
        <v>46</v>
      </c>
      <c r="K32" s="25">
        <f>K26+K29</f>
        <v>0</v>
      </c>
      <c r="L32" s="33"/>
    </row>
    <row r="33" spans="1:12" ht="18.75" customHeight="1">
      <c r="A33" s="75" t="s">
        <v>9</v>
      </c>
      <c r="B33" s="75"/>
      <c r="C33" s="75"/>
      <c r="D33" s="75"/>
      <c r="E33" s="75"/>
      <c r="F33" s="75"/>
      <c r="G33" s="75"/>
      <c r="H33" s="75"/>
      <c r="I33" s="75"/>
      <c r="J33" s="25" t="s">
        <v>46</v>
      </c>
      <c r="K33" s="25">
        <f>K31+K32</f>
        <v>0</v>
      </c>
      <c r="L33" s="33"/>
    </row>
  </sheetData>
  <sheetProtection/>
  <mergeCells count="44">
    <mergeCell ref="A29:I29"/>
    <mergeCell ref="A30:I30"/>
    <mergeCell ref="M20:M21"/>
    <mergeCell ref="A4:E4"/>
    <mergeCell ref="A33:I33"/>
    <mergeCell ref="A32:I32"/>
    <mergeCell ref="A31:I31"/>
    <mergeCell ref="B20:B21"/>
    <mergeCell ref="C20:C21"/>
    <mergeCell ref="A25:I25"/>
    <mergeCell ref="A27:I27"/>
    <mergeCell ref="A28:I28"/>
    <mergeCell ref="I20:I21"/>
    <mergeCell ref="G20:G21"/>
    <mergeCell ref="B22:B23"/>
    <mergeCell ref="C22:C23"/>
    <mergeCell ref="G22:G23"/>
    <mergeCell ref="L15:L24"/>
    <mergeCell ref="J9:J14"/>
    <mergeCell ref="J17:J24"/>
    <mergeCell ref="A26:I26"/>
    <mergeCell ref="B8:B9"/>
    <mergeCell ref="C8:C9"/>
    <mergeCell ref="I8:I9"/>
    <mergeCell ref="G8:G9"/>
    <mergeCell ref="I22:I23"/>
    <mergeCell ref="B16:B17"/>
    <mergeCell ref="A2:L2"/>
    <mergeCell ref="A3:L3"/>
    <mergeCell ref="B6:C6"/>
    <mergeCell ref="A7:A14"/>
    <mergeCell ref="A15:A24"/>
    <mergeCell ref="B7:K7"/>
    <mergeCell ref="B15:K15"/>
    <mergeCell ref="B24:I24"/>
    <mergeCell ref="L7:L14"/>
    <mergeCell ref="B14:I14"/>
    <mergeCell ref="C16:C17"/>
    <mergeCell ref="G16:G17"/>
    <mergeCell ref="I16:I17"/>
    <mergeCell ref="B18:B19"/>
    <mergeCell ref="C18:C19"/>
    <mergeCell ref="G18:G19"/>
    <mergeCell ref="I18:I19"/>
  </mergeCells>
  <printOptions/>
  <pageMargins left="0.2" right="0.28" top="0.2" bottom="0.34" header="0.2" footer="0.3"/>
  <pageSetup orientation="landscape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0.8515625" style="1" customWidth="1"/>
    <col min="7" max="7" width="23.57421875" style="1" customWidth="1"/>
    <col min="8" max="16384" width="9.140625" style="1" customWidth="1"/>
  </cols>
  <sheetData>
    <row r="2" spans="2:6" s="23" customFormat="1" ht="12.75">
      <c r="B2" s="22" t="s">
        <v>10</v>
      </c>
      <c r="C2" s="22"/>
      <c r="D2" s="22"/>
      <c r="E2" s="87" t="s">
        <v>48</v>
      </c>
      <c r="F2" s="87"/>
    </row>
    <row r="4" ht="15" thickBot="1"/>
    <row r="5" spans="2:7" ht="36.75" thickBot="1">
      <c r="B5" s="2" t="s">
        <v>11</v>
      </c>
      <c r="C5" s="3" t="s">
        <v>47</v>
      </c>
      <c r="E5" s="28" t="s">
        <v>38</v>
      </c>
      <c r="F5" s="29" t="s">
        <v>39</v>
      </c>
      <c r="G5" s="30" t="s">
        <v>40</v>
      </c>
    </row>
    <row r="6" spans="2:7" ht="15" thickBot="1">
      <c r="B6" s="4"/>
      <c r="C6" s="5"/>
      <c r="E6" s="9">
        <f>'Gosper i Vicor -specifikacija'!J31</f>
        <v>187971700</v>
      </c>
      <c r="F6" s="10">
        <f>'Gosper i Vicor -specifikacija'!K31</f>
        <v>0</v>
      </c>
      <c r="G6" s="11">
        <f>'Gosper i Vicor -specifikacija'!K33</f>
        <v>0</v>
      </c>
    </row>
    <row r="7" spans="2:7" ht="24.75" thickBot="1">
      <c r="B7" s="2" t="s">
        <v>12</v>
      </c>
      <c r="C7" s="24" t="s">
        <v>13</v>
      </c>
      <c r="E7" s="84" t="s">
        <v>41</v>
      </c>
      <c r="F7" s="85"/>
      <c r="G7" s="86"/>
    </row>
    <row r="8" spans="2:7" ht="15" thickBot="1">
      <c r="B8" s="4"/>
      <c r="C8" s="5"/>
      <c r="E8" s="12">
        <f>E6/1000</f>
        <v>187971.7</v>
      </c>
      <c r="F8" s="13">
        <f>F6/1000</f>
        <v>0</v>
      </c>
      <c r="G8" s="14">
        <f>G6/1000</f>
        <v>0</v>
      </c>
    </row>
    <row r="9" spans="2:7" ht="15">
      <c r="B9" s="2" t="s">
        <v>14</v>
      </c>
      <c r="C9" s="24" t="s">
        <v>15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16</v>
      </c>
      <c r="C11" s="24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26" t="s">
        <v>25</v>
      </c>
      <c r="C13" s="27" t="s">
        <v>37</v>
      </c>
      <c r="E13" s="7" t="s">
        <v>22</v>
      </c>
      <c r="F13" s="15">
        <f>SUBTOTAL(101,'Gosper i Vicor -specifikacija'!L7:L24)</f>
        <v>2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18</v>
      </c>
      <c r="C15" s="3" t="s">
        <v>19</v>
      </c>
      <c r="E15" s="7" t="s">
        <v>23</v>
      </c>
      <c r="F15" s="6" t="s">
        <v>24</v>
      </c>
    </row>
    <row r="16" spans="2:3" ht="14.25">
      <c r="B16" s="4"/>
      <c r="C16" s="5"/>
    </row>
    <row r="17" spans="2:3" ht="89.25">
      <c r="B17" s="2" t="s">
        <v>20</v>
      </c>
      <c r="C17" s="3" t="s">
        <v>29</v>
      </c>
    </row>
    <row r="18" spans="2:3" ht="14.25">
      <c r="B18" s="4"/>
      <c r="C18" s="5"/>
    </row>
    <row r="19" spans="2:3" ht="15">
      <c r="B19" s="2" t="s">
        <v>21</v>
      </c>
      <c r="C19" s="8">
        <v>33600000</v>
      </c>
    </row>
  </sheetData>
  <sheetProtection/>
  <mergeCells count="2">
    <mergeCell ref="E7:G7"/>
    <mergeCell ref="E2:F2"/>
  </mergeCells>
  <printOptions/>
  <pageMargins left="0.7" right="0.7" top="0.75" bottom="0.75" header="0.3" footer="0.3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2020-03-20T11:20:06Z</dcterms:modified>
  <cp:category/>
  <cp:version/>
  <cp:contentType/>
  <cp:contentStatus/>
</cp:coreProperties>
</file>