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pecifikacija" sheetId="1" r:id="rId1"/>
    <sheet name="Obrazac KVI" sheetId="2" r:id="rId2"/>
  </sheets>
  <externalReferences>
    <externalReference r:id="rId5"/>
  </externalReferences>
  <definedNames>
    <definedName name="_xlnm._FilterDatabase" localSheetId="0" hidden="1">'specifikacija'!$A$6:$N$75</definedName>
  </definedNames>
  <calcPr fullCalcOnLoad="1"/>
</workbook>
</file>

<file path=xl/sharedStrings.xml><?xml version="1.0" encoding="utf-8"?>
<sst xmlns="http://schemas.openxmlformats.org/spreadsheetml/2006/main" count="453" uniqueCount="317">
  <si>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</si>
  <si>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</si>
  <si>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</si>
  <si>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</si>
  <si>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</si>
  <si>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</si>
  <si>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</si>
  <si>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</si>
  <si>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</si>
  <si>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</si>
  <si>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</si>
  <si>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</si>
  <si>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</si>
  <si>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</si>
  <si>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</si>
  <si>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</si>
  <si>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</si>
  <si>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</si>
  <si>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</si>
  <si>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</si>
  <si>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</si>
  <si>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</si>
  <si>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</si>
  <si>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</si>
  <si>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</si>
  <si>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</si>
  <si>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ПРИЛОГ 1 УГОВОРА - СПЕЦИФИКАЦИЈА ЛЕКОВА СА ЦЕНАМА</t>
  </si>
  <si>
    <t>Број решења УЈН</t>
  </si>
  <si>
    <t>Обликована по партијама, централизована, оквирни споразум</t>
  </si>
  <si>
    <t>Класичан сектор - приходи из буџета</t>
  </si>
  <si>
    <t>нема</t>
  </si>
  <si>
    <t>ПРОЦЕЊЕНА ВРЕДНОСТ</t>
  </si>
  <si>
    <t>УГОВОРЕНА ВРЕДНОСТ   (без ПДВ-a)</t>
  </si>
  <si>
    <t>УГОВОРЕНА ВРЕДНОСТ          (са ПДВ-ом)</t>
  </si>
  <si>
    <t>У хиљадама динара (за УЈН)</t>
  </si>
  <si>
    <t>rastvor za injekciju</t>
  </si>
  <si>
    <t xml:space="preserve">Укупна вредност
 без ПДВ-а </t>
  </si>
  <si>
    <t>prašak za rastvor za infuziju</t>
  </si>
  <si>
    <t>bočica staklena</t>
  </si>
  <si>
    <t>ampula</t>
  </si>
  <si>
    <t>Назив Партије</t>
  </si>
  <si>
    <t>Јачина/концентрација лека</t>
  </si>
  <si>
    <t>Број партије</t>
  </si>
  <si>
    <t>404-1-110/20-46</t>
  </si>
  <si>
    <t xml:space="preserve">Лекови са Листе Б и Листе Д Листе лекова </t>
  </si>
  <si>
    <t>FARMALOGIST D.O.O.</t>
  </si>
  <si>
    <t>omeprazol  40 mg</t>
  </si>
  <si>
    <t>OMEPROL</t>
  </si>
  <si>
    <t>Sofarimex-Industria Quimica E Farmaceutica S.A.</t>
  </si>
  <si>
    <t>40 mg</t>
  </si>
  <si>
    <t>bočica</t>
  </si>
  <si>
    <t>metoklopramid 10 mg</t>
  </si>
  <si>
    <t xml:space="preserve">KLOMETOL  </t>
  </si>
  <si>
    <t>Galenika a.d. Beograd</t>
  </si>
  <si>
    <t>10 mg/2 ml</t>
  </si>
  <si>
    <t>tiamin 100 mg</t>
  </si>
  <si>
    <t>VITAMIN B1 ALKALOID</t>
  </si>
  <si>
    <t>Alkaloid a.d. Skopje</t>
  </si>
  <si>
    <t>100 mg/1 ml</t>
  </si>
  <si>
    <t>piridoksin (vitamin B6) 50 mg</t>
  </si>
  <si>
    <t xml:space="preserve">BEDOXIN </t>
  </si>
  <si>
    <t>50 mg/2 ml</t>
  </si>
  <si>
    <t>dalteparin-natrijum 2500 i.j.</t>
  </si>
  <si>
    <t>FRAGMIN</t>
  </si>
  <si>
    <t>Pfizer Manufacturing Belgium NV</t>
  </si>
  <si>
    <t>2500 i.j./0.2 ml</t>
  </si>
  <si>
    <t>injekcioni špric</t>
  </si>
  <si>
    <t>dalteparin-natrijum 5000 i.j.</t>
  </si>
  <si>
    <t>5000 i.j./0.2 ml</t>
  </si>
  <si>
    <t>dalteparin-natrijum 10000 i.j.</t>
  </si>
  <si>
    <t>rastvor za injekciju/infuziju</t>
  </si>
  <si>
    <t>10000 i.j./1 ml</t>
  </si>
  <si>
    <t>nadroparin kalcijum 2850 i.j.</t>
  </si>
  <si>
    <t xml:space="preserve">FRAXIPARINE </t>
  </si>
  <si>
    <t>Aspen Notre Dame de Bondeville</t>
  </si>
  <si>
    <t>2850 i.j./0,3 ml</t>
  </si>
  <si>
    <t>nadroparin kalcijum 3800 i.j.</t>
  </si>
  <si>
    <t>3800 i.j./0,4 ml</t>
  </si>
  <si>
    <t>nadroparin kalcijum 5700 i.j.</t>
  </si>
  <si>
    <t>5700 i.j./0,6 ml</t>
  </si>
  <si>
    <t>dabigatraneteksilat 75 mg</t>
  </si>
  <si>
    <t>PRADAXA</t>
  </si>
  <si>
    <t>Boehringer Ingelheim Pharma GmbH &amp; Co.KG</t>
  </si>
  <si>
    <t>kapsula, tvrda</t>
  </si>
  <si>
    <t>75 mg</t>
  </si>
  <si>
    <t>kapsula</t>
  </si>
  <si>
    <t>dabigatraneteksilat 110 mg</t>
  </si>
  <si>
    <t>110 mg</t>
  </si>
  <si>
    <t>fondaparinuks-natrijum 2,5 mg</t>
  </si>
  <si>
    <t>ARIXTRA</t>
  </si>
  <si>
    <t xml:space="preserve">Aspen Notre Dame de Bondeville </t>
  </si>
  <si>
    <t>2,5 mg/0,5 ml</t>
  </si>
  <si>
    <t>apiksaban 2,5 mg</t>
  </si>
  <si>
    <t>ELIQUIS</t>
  </si>
  <si>
    <t>Bristol Myers Squibb S.R.L; Pfizer Manufacturing Deutschland GmbH- Betriebsstatte Freiburg</t>
  </si>
  <si>
    <t>film tableta</t>
  </si>
  <si>
    <t>2,5 mg</t>
  </si>
  <si>
    <t>tableta</t>
  </si>
  <si>
    <t>traneksaminska kiselina 500 mg</t>
  </si>
  <si>
    <t>TRANEXAMIC MEDOCHEMIE</t>
  </si>
  <si>
    <t>Medochemie Ltd. (Ampoule injectable facility)</t>
  </si>
  <si>
    <t>500 mg/5 ml</t>
  </si>
  <si>
    <t>manitol 20%</t>
  </si>
  <si>
    <t>MANITOL HF 20%</t>
  </si>
  <si>
    <t>Hemofarm a.d. Vršac</t>
  </si>
  <si>
    <t>rastvor za infuziju</t>
  </si>
  <si>
    <t>250 ml 20%</t>
  </si>
  <si>
    <t>boca staklena</t>
  </si>
  <si>
    <t>urapidil 25 mg</t>
  </si>
  <si>
    <t>EBRANTIL 25</t>
  </si>
  <si>
    <t>Takeda  GmbH; Takeda Austria GmbH</t>
  </si>
  <si>
    <t xml:space="preserve"> 25 mg/5 ml</t>
  </si>
  <si>
    <t>urapidil 50 mg</t>
  </si>
  <si>
    <t>EBRANTIL 50</t>
  </si>
  <si>
    <t xml:space="preserve"> 50 mg/10 ml</t>
  </si>
  <si>
    <t>zofenopril 7,5 mg</t>
  </si>
  <si>
    <t>ZOFECARD</t>
  </si>
  <si>
    <t>A. Menarini Manufacturing Logistics and Services  S.R.L.</t>
  </si>
  <si>
    <t>7,5 mg</t>
  </si>
  <si>
    <t>dinoproston (PGE2) 3 g, endocervikalni gel</t>
  </si>
  <si>
    <t>PREPIDIL GEL</t>
  </si>
  <si>
    <t>endocervikalni gel</t>
  </si>
  <si>
    <t>0,5 mg/3 g</t>
  </si>
  <si>
    <t>dinoproston (PGE2) 3 mg, vaginalna tableta</t>
  </si>
  <si>
    <t>PROSTIN E2</t>
  </si>
  <si>
    <t>Sanico N.V.</t>
  </si>
  <si>
    <t>vaginalna tableta</t>
  </si>
  <si>
    <t xml:space="preserve"> 3 mg</t>
  </si>
  <si>
    <t>karboprost (PGM15) 0,25 mg</t>
  </si>
  <si>
    <t xml:space="preserve">PROSTIN 15M </t>
  </si>
  <si>
    <t>0,25 mg/ml</t>
  </si>
  <si>
    <t>testosteron enantat 250 mg</t>
  </si>
  <si>
    <t>TESTOSTERON  DEPO</t>
  </si>
  <si>
    <t xml:space="preserve"> 250 mg/ml</t>
  </si>
  <si>
    <t>oksitocin 10 i.j.</t>
  </si>
  <si>
    <t>OXYTOCIN SYNTHETIC</t>
  </si>
  <si>
    <t>Gedeon Richter PLC</t>
  </si>
  <si>
    <t>10 i.j./ml</t>
  </si>
  <si>
    <t>metilprednizolon 500 mg</t>
  </si>
  <si>
    <t>LEMOD SOLU</t>
  </si>
  <si>
    <t>prašak i rastvarač za rastvor za injekciju/infuziju</t>
  </si>
  <si>
    <t>500 mg/7,8 ml</t>
  </si>
  <si>
    <t>liobočica</t>
  </si>
  <si>
    <t>benzilpenicilin, prokain-benzilpenicilin, 600.000 i.j.+ 200.000 i.j.</t>
  </si>
  <si>
    <t xml:space="preserve">PANCILLIN </t>
  </si>
  <si>
    <t>prašak za suspenziju za injekciju</t>
  </si>
  <si>
    <t>800.000 i.j. (600.000 i.j.+ 200.000 i.j.)</t>
  </si>
  <si>
    <t>cefuroksim 750 mg</t>
  </si>
  <si>
    <t>CEFUROXIM MEDOCHEMIE</t>
  </si>
  <si>
    <t>Medochemie Ltd (Factory C)</t>
  </si>
  <si>
    <t>prašak za rastvor za injekciju/infuziju</t>
  </si>
  <si>
    <t>750 mg</t>
  </si>
  <si>
    <t>cefuroksim 1500 mg</t>
  </si>
  <si>
    <t>0321874 0321667</t>
  </si>
  <si>
    <t>CEFUROXIM MEDOCHEMIE/ CEFUROXIME</t>
  </si>
  <si>
    <t>Medochemie Ltd (Factory C)/ Labesfal - Laboratorios Almiro S.A.</t>
  </si>
  <si>
    <t>1500 mg</t>
  </si>
  <si>
    <t>cefotaksim 1 g</t>
  </si>
  <si>
    <t>0321983 0321984</t>
  </si>
  <si>
    <t>CEFOTAXIM MEDOCHEMIE/ CEFOTAXIM MEDOCHEMIE</t>
  </si>
  <si>
    <t>Medochemie Ltd (Factory C)/ Medochemie Ltd (Factory C)</t>
  </si>
  <si>
    <t>1 g</t>
  </si>
  <si>
    <t>meropenem 500 mg</t>
  </si>
  <si>
    <t>ARCHIFAR</t>
  </si>
  <si>
    <t>500 mg</t>
  </si>
  <si>
    <t>bočica staklena/ bočica</t>
  </si>
  <si>
    <t>meropenem 1000 mg</t>
  </si>
  <si>
    <t>0029700 0029756 0029754</t>
  </si>
  <si>
    <t>ARCHIFAR/ ITANEM/ MEROCID</t>
  </si>
  <si>
    <t>Medochemie Ltd (Factory C)/ Galenika a.d. Beograd/ PharmaSwiss d.o.o.</t>
  </si>
  <si>
    <t>1000 mg</t>
  </si>
  <si>
    <t>sulfametoksazol, trimetoprim, 400 mg + 80 mg</t>
  </si>
  <si>
    <t>BACTRIM Roche</t>
  </si>
  <si>
    <t>F. Hoffmann-La Roche Ltd.</t>
  </si>
  <si>
    <t>koncentrat za rastvor za infuziju</t>
  </si>
  <si>
    <t>(400 mg + 80 mg)/5 ml</t>
  </si>
  <si>
    <t>gentamicin 120 mg</t>
  </si>
  <si>
    <t>0024553 0024582</t>
  </si>
  <si>
    <t>GENTAMICIN / GENTAMICIN HF</t>
  </si>
  <si>
    <t>Galenika a.d. Beograd/ Hemofarm a.d. Vršac</t>
  </si>
  <si>
    <t>120 mg</t>
  </si>
  <si>
    <t>amikacin 100 mg</t>
  </si>
  <si>
    <t xml:space="preserve">AMIKACIN </t>
  </si>
  <si>
    <t xml:space="preserve"> 100 mg/2 ml</t>
  </si>
  <si>
    <t>amikacin 500 mg</t>
  </si>
  <si>
    <t>0024283 0024621</t>
  </si>
  <si>
    <t>AMIKACIN / AMIKACIN MEDOCHEMIE</t>
  </si>
  <si>
    <t>Galenika a.d. Beograd/ Medochemie LTD (ampoule injectable facility)</t>
  </si>
  <si>
    <t>500 mg/2 ml</t>
  </si>
  <si>
    <t>vankomicin 500 mg</t>
  </si>
  <si>
    <t>VANCOMYCIN-MIP</t>
  </si>
  <si>
    <t>Chephasaar Chem.- Pharm. Fabrik GmbH</t>
  </si>
  <si>
    <t>injekcija/prašak za rastvor za infuziju</t>
  </si>
  <si>
    <t>kolistimetat-natrijum 1.662.500 i.j.</t>
  </si>
  <si>
    <t>COLOBREATHE</t>
  </si>
  <si>
    <t>Forest-Tosara Ltd.; Penn Pharmaceutical Services Limited</t>
  </si>
  <si>
    <t>prašak za inhalaciju</t>
  </si>
  <si>
    <t>1.662.500 i.j.</t>
  </si>
  <si>
    <t>tvrda kapsula</t>
  </si>
  <si>
    <t>metronidazol 500 mg</t>
  </si>
  <si>
    <t>0029785 0029784 0029081</t>
  </si>
  <si>
    <t xml:space="preserve">METRONIDAZOL/ METRONIDAZOLE B. BRAUN/ ORVAGIL </t>
  </si>
  <si>
    <t>S.M. Farmaceutici S.R.L./ B. Braun Melsungen AG; B. Braun Medical SA / Galenika a.d. Beograd</t>
  </si>
  <si>
    <t>500 mg/100 ml</t>
  </si>
  <si>
    <t>bočica staklena/ boca</t>
  </si>
  <si>
    <t>flukonazol 200 mg</t>
  </si>
  <si>
    <t>200 mg/100 ml</t>
  </si>
  <si>
    <t>kontejner plastični/ bočica staklena</t>
  </si>
  <si>
    <t>vorikonazol inf 200 mg</t>
  </si>
  <si>
    <t>0327354 0327511 0327535 0327536 0327534 0327533</t>
  </si>
  <si>
    <t>VORTIMAL/ VORIKONAZOL PHARMAS/ VORIKONAZOL PLIVA/ VORAMOL/ VFEND/ ADEMOLA</t>
  </si>
  <si>
    <t>Anfarm Hellas S.A./ Anfarm Hellas S.A.; Pharmathen SA; Pharmathen International SA/ Pliva Hrvatska d.o.o/ Alvogen Pharma d.o.o;  Anfarm Hellas S.A.; Pharmathen S.A.;  Pharmathen International SA/ FAREVA AMBOISE / Hemofarm a.d. Vršac</t>
  </si>
  <si>
    <t>200 mg</t>
  </si>
  <si>
    <t>vorikonazol tbl 50 mg</t>
  </si>
  <si>
    <t>VFEND</t>
  </si>
  <si>
    <t>Pfizer Manufacturing Deutschland GmbH</t>
  </si>
  <si>
    <t>50 mg</t>
  </si>
  <si>
    <t>vorikonazol tbl 200 mg</t>
  </si>
  <si>
    <t>1327532 1327552</t>
  </si>
  <si>
    <t>VFEND/ VORAMOL</t>
  </si>
  <si>
    <t>Pfizer Manufacturing Deutschland GmbH/ Alvogen Pharma d.o.o; Pharmathen S.A.; Pharmathen International SA</t>
  </si>
  <si>
    <t>aciklovir 250 mg</t>
  </si>
  <si>
    <t xml:space="preserve">ZOVIRAX </t>
  </si>
  <si>
    <t>GlaxoSmithKline Manufacturing S.P.A.</t>
  </si>
  <si>
    <t>250 mg</t>
  </si>
  <si>
    <t>tetanus imunoglobulin, humani 250 i.j.</t>
  </si>
  <si>
    <t>0013168 0013434</t>
  </si>
  <si>
    <t xml:space="preserve">TETAGAM P/ TETANUS GAMMA </t>
  </si>
  <si>
    <t>CSL Behring GmbH/ Kedrion S.P.A.</t>
  </si>
  <si>
    <t>250 i.j./ml</t>
  </si>
  <si>
    <t>diklofenak tbl/kaps 75 mg</t>
  </si>
  <si>
    <t>RAPTEN DUO</t>
  </si>
  <si>
    <t>tableta/kapsula sa modifikovanim oslobađanjem, tvrda</t>
  </si>
  <si>
    <t>tableta/ kapsula</t>
  </si>
  <si>
    <t>diklofenak tbl 100 mg</t>
  </si>
  <si>
    <t>1162193 1162442 1162402</t>
  </si>
  <si>
    <t>DIKLOFENAK FORTE HF/ DIKLOFEN/ DICLOFENAC-RETARD</t>
  </si>
  <si>
    <t>Hemofarm a.d. Vršac/ Galenika a.d. Beograd/ Remedica Ltd</t>
  </si>
  <si>
    <t>tableta sa modifikovanim/ produženim oslobađanjem</t>
  </si>
  <si>
    <t>100 mg</t>
  </si>
  <si>
    <t>ketorolak tbl 10 mg</t>
  </si>
  <si>
    <t>ZODOL</t>
  </si>
  <si>
    <t>Hemofarm a.d. u saradnji sa ATHANS PHARMA UK LIMITED, Velika Britanija</t>
  </si>
  <si>
    <t>10 mg</t>
  </si>
  <si>
    <t>aceklofenak 100 mg</t>
  </si>
  <si>
    <t>AFLAMIL</t>
  </si>
  <si>
    <t>Gedeon Richter PLC. u saradnji sa Almirall AG</t>
  </si>
  <si>
    <t>meloksikam amp 15 mg</t>
  </si>
  <si>
    <t>MOVALIS</t>
  </si>
  <si>
    <t>Boehringer Ingelheim Espana S.A.</t>
  </si>
  <si>
    <t>15 mg/1,5 ml</t>
  </si>
  <si>
    <t>ketoprofen tbl 100 mg</t>
  </si>
  <si>
    <t>KETONAL FORTE</t>
  </si>
  <si>
    <t>Lek farmacevtska družba d.d.</t>
  </si>
  <si>
    <t>suksametonijum 100 mg</t>
  </si>
  <si>
    <t>MIDARINE</t>
  </si>
  <si>
    <t>100 mg/2 ml</t>
  </si>
  <si>
    <t>cisatrakurijum 5 mg</t>
  </si>
  <si>
    <t xml:space="preserve">NIMBEX </t>
  </si>
  <si>
    <t>GlaxoSmithKline Manufacturing S.P.A.; Aspen Bad Oldesloe GmbH</t>
  </si>
  <si>
    <t>5 mg/2,5 ml</t>
  </si>
  <si>
    <t>cisatrakurijum 10 mg</t>
  </si>
  <si>
    <t>10 mg/5 ml</t>
  </si>
  <si>
    <t>remifentanil 2 mg</t>
  </si>
  <si>
    <t>0087624 0087621</t>
  </si>
  <si>
    <t xml:space="preserve">REMIFENTANIL B. BRAUN/ ULTIVA </t>
  </si>
  <si>
    <t>Hameln RSD A.S./ GlaxoSmithKline Manufacturing  S.P.A.;</t>
  </si>
  <si>
    <t>prašak za koncentrat za rastvor za injekciju/infuziju</t>
  </si>
  <si>
    <t>2 mg</t>
  </si>
  <si>
    <t>bupivakain sa glukozom 20 mg</t>
  </si>
  <si>
    <t>MARCAINE SPINAL 0,5% HEAVY</t>
  </si>
  <si>
    <t>Cenexi- Fontenay Sous Bois</t>
  </si>
  <si>
    <t xml:space="preserve">20 mg/4 ml </t>
  </si>
  <si>
    <t>bupivakain 25 mg</t>
  </si>
  <si>
    <t>BUPIVACAIN DELTAMEDICA</t>
  </si>
  <si>
    <t>Deltamedica GMBH</t>
  </si>
  <si>
    <t xml:space="preserve">25 mg/5 ml </t>
  </si>
  <si>
    <t>bupivakain 100 mg</t>
  </si>
  <si>
    <t>MARCAINE 0,5%</t>
  </si>
  <si>
    <t>Recipharm Monts</t>
  </si>
  <si>
    <t>100 mg/20 ml</t>
  </si>
  <si>
    <t>morfin 20 mg</t>
  </si>
  <si>
    <t>MORFIN HIDROHLORID ALKALOID</t>
  </si>
  <si>
    <t>20 mg/ml</t>
  </si>
  <si>
    <t>tramadol 50 mg</t>
  </si>
  <si>
    <t>TRODON</t>
  </si>
  <si>
    <t>50 mg/ml</t>
  </si>
  <si>
    <t>tramadol 100 mg</t>
  </si>
  <si>
    <t>metamizol natrijum 2,5 g</t>
  </si>
  <si>
    <t>0086431 0086418</t>
  </si>
  <si>
    <t>NOVALGETOL/ ANALGIN</t>
  </si>
  <si>
    <t>Galenika a.d. Beograd/ Alkaloid a.d. Skopje</t>
  </si>
  <si>
    <t>2,5 g/5 ml</t>
  </si>
  <si>
    <t>flufenazin 25 mg</t>
  </si>
  <si>
    <t>MODITEN Depo</t>
  </si>
  <si>
    <t xml:space="preserve">Krka d.d. </t>
  </si>
  <si>
    <t>25 mg/ml</t>
  </si>
  <si>
    <t>haloperidol 50 mg</t>
  </si>
  <si>
    <t>HALDOL  DEPO</t>
  </si>
  <si>
    <t>Krka d.d. u saradnji sa Janssen Pharmaceutica N.V, Belgija</t>
  </si>
  <si>
    <t>neostigmin metilsulfat 2,5 mg</t>
  </si>
  <si>
    <t>0088065 0088067</t>
  </si>
  <si>
    <t>NEOSTIGMINE/ COOPER/ NEOSTIGMINE/ COOPER</t>
  </si>
  <si>
    <t>Cooper S.A./ Cooper S.A.</t>
  </si>
  <si>
    <t>2,5 mg/ml</t>
  </si>
  <si>
    <t>metadon 10 mg/ml, 1000 ml</t>
  </si>
  <si>
    <t>METADON ALKALOID</t>
  </si>
  <si>
    <t>oralni rastvor</t>
  </si>
  <si>
    <t>1000 ml (10 mg/ml)</t>
  </si>
  <si>
    <t>ml</t>
  </si>
  <si>
    <t>hloropiramin 20 mg</t>
  </si>
  <si>
    <t>SYNOPEN</t>
  </si>
  <si>
    <t>Pliva Hrvatska d.o.o.; Merckle GMBH</t>
  </si>
  <si>
    <t>20 mg/2 ml</t>
  </si>
  <si>
    <t>0327357 0327312</t>
  </si>
  <si>
    <t>FLUCONAL/ DIFLUCAN</t>
  </si>
  <si>
    <t>Hemofarm a.d. Vršac/ Pfizer PGM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</si>
</sst>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;@"/>
    <numFmt numFmtId="187" formatCode="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 wrapText="1"/>
    </xf>
    <xf numFmtId="4" fontId="51" fillId="0" borderId="12" xfId="0" applyNumberFormat="1" applyFont="1" applyFill="1" applyBorder="1" applyAlignment="1">
      <alignment vertical="center" wrapText="1"/>
    </xf>
    <xf numFmtId="4" fontId="51" fillId="0" borderId="13" xfId="0" applyNumberFormat="1" applyFont="1" applyFill="1" applyBorder="1" applyAlignment="1">
      <alignment vertical="center" wrapText="1"/>
    </xf>
    <xf numFmtId="3" fontId="51" fillId="0" borderId="14" xfId="0" applyNumberFormat="1" applyFont="1" applyFill="1" applyBorder="1" applyAlignment="1">
      <alignment vertical="center" wrapText="1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6" xfId="0" applyNumberFormat="1" applyFont="1" applyFill="1" applyBorder="1" applyAlignment="1">
      <alignment vertical="center" wrapText="1"/>
    </xf>
    <xf numFmtId="4" fontId="48" fillId="0" borderId="0" xfId="0" applyNumberFormat="1" applyFont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4" fontId="49" fillId="0" borderId="10" xfId="60" applyNumberFormat="1" applyFont="1" applyFill="1" applyBorder="1" applyAlignment="1">
      <alignment horizontal="center" vertical="center" wrapText="1"/>
      <protection/>
    </xf>
    <xf numFmtId="0" fontId="4" fillId="33" borderId="11" xfId="60" applyFont="1" applyFill="1" applyBorder="1" applyAlignment="1">
      <alignment horizontal="center" vertical="center" wrapText="1"/>
      <protection/>
    </xf>
    <xf numFmtId="0" fontId="4" fillId="33" borderId="15" xfId="60" applyFont="1" applyFill="1" applyBorder="1" applyAlignment="1">
      <alignment horizontal="center" vertical="center" wrapText="1"/>
      <protection/>
    </xf>
    <xf numFmtId="0" fontId="4" fillId="33" borderId="13" xfId="60" applyFont="1" applyFill="1" applyBorder="1" applyAlignment="1">
      <alignment horizontal="center" vertical="center" wrapText="1"/>
      <protection/>
    </xf>
    <xf numFmtId="3" fontId="52" fillId="0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vertical="center" wrapText="1"/>
    </xf>
    <xf numFmtId="3" fontId="43" fillId="0" borderId="0" xfId="0" applyNumberFormat="1" applyFont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50" fillId="33" borderId="10" xfId="0" applyNumberFormat="1" applyFont="1" applyFill="1" applyBorder="1" applyAlignment="1">
      <alignment horizontal="center" vertical="center" wrapText="1"/>
    </xf>
    <xf numFmtId="4" fontId="54" fillId="34" borderId="10" xfId="0" applyNumberFormat="1" applyFont="1" applyFill="1" applyBorder="1" applyAlignment="1">
      <alignment horizontal="center" vertical="center" wrapText="1"/>
    </xf>
    <xf numFmtId="4" fontId="54" fillId="35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36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" fillId="36" borderId="10" xfId="61" applyNumberFormat="1" applyFont="1" applyFill="1" applyBorder="1" applyAlignment="1">
      <alignment horizontal="center" vertical="center" wrapText="1"/>
      <protection/>
    </xf>
    <xf numFmtId="3" fontId="54" fillId="36" borderId="10" xfId="0" applyNumberFormat="1" applyFont="1" applyFill="1" applyBorder="1" applyAlignment="1">
      <alignment horizontal="center" vertical="center" wrapText="1"/>
    </xf>
    <xf numFmtId="4" fontId="54" fillId="36" borderId="10" xfId="0" applyNumberFormat="1" applyFont="1" applyFill="1" applyBorder="1" applyAlignment="1">
      <alignment horizontal="center" vertical="center" wrapText="1"/>
    </xf>
    <xf numFmtId="1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" fontId="8" fillId="35" borderId="10" xfId="0" applyNumberFormat="1" applyFont="1" applyFill="1" applyBorder="1" applyAlignment="1">
      <alignment horizontal="center" vertical="center" wrapText="1"/>
    </xf>
    <xf numFmtId="3" fontId="54" fillId="35" borderId="10" xfId="0" applyNumberFormat="1" applyFont="1" applyFill="1" applyBorder="1" applyAlignment="1">
      <alignment horizontal="center" vertical="center" wrapText="1"/>
    </xf>
    <xf numFmtId="3" fontId="54" fillId="0" borderId="17" xfId="0" applyNumberFormat="1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3" fontId="54" fillId="0" borderId="10" xfId="0" applyNumberFormat="1" applyFont="1" applyFill="1" applyBorder="1" applyAlignment="1">
      <alignment horizontal="center" vertical="center" wrapText="1"/>
    </xf>
    <xf numFmtId="4" fontId="5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3" fontId="43" fillId="0" borderId="0" xfId="0" applyNumberFormat="1" applyFont="1" applyFill="1" applyAlignment="1">
      <alignment horizontal="center" vertical="center" wrapText="1"/>
    </xf>
    <xf numFmtId="4" fontId="43" fillId="0" borderId="0" xfId="0" applyNumberFormat="1" applyFont="1" applyFill="1" applyAlignment="1">
      <alignment horizontal="center" vertical="center" wrapText="1"/>
    </xf>
    <xf numFmtId="0" fontId="54" fillId="37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4" fontId="51" fillId="33" borderId="14" xfId="60" applyNumberFormat="1" applyFont="1" applyFill="1" applyBorder="1" applyAlignment="1">
      <alignment horizontal="center" vertical="center" wrapText="1"/>
      <protection/>
    </xf>
    <xf numFmtId="4" fontId="51" fillId="33" borderId="12" xfId="60" applyNumberFormat="1" applyFont="1" applyFill="1" applyBorder="1" applyAlignment="1">
      <alignment horizontal="center" vertical="center" wrapText="1"/>
      <protection/>
    </xf>
    <xf numFmtId="4" fontId="51" fillId="33" borderId="16" xfId="60" applyNumberFormat="1" applyFont="1" applyFill="1" applyBorder="1" applyAlignment="1">
      <alignment horizontal="center" vertical="center" wrapText="1"/>
      <protection/>
    </xf>
    <xf numFmtId="187" fontId="54" fillId="0" borderId="10" xfId="0" applyNumberFormat="1" applyFont="1" applyFill="1" applyBorder="1" applyAlignment="1">
      <alignment horizontal="center" vertical="center" wrapText="1"/>
    </xf>
    <xf numFmtId="187" fontId="6" fillId="0" borderId="10" xfId="5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3" xfId="56"/>
    <cellStyle name="Normal 2" xfId="57"/>
    <cellStyle name="Normal 2 14" xfId="58"/>
    <cellStyle name="Normal 2 2 2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ljeno\1.%20Javne%20nabavke%202021\prilozi%20ugovora%20za%20smanjenje%20cena%2019.05.2021\odluka%20rad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log 1"/>
      <sheetName val="Prilog 1 (2)"/>
      <sheetName val="Prilog 1 (3)"/>
      <sheetName val="prečišćena"/>
      <sheetName val="prečišćena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="110" zoomScaleNormal="110" zoomScalePageLayoutView="0" workbookViewId="0" topLeftCell="A1">
      <pane ySplit="1" topLeftCell="A64" activePane="bottomLeft" state="frozen"/>
      <selection pane="topLeft" activeCell="A1" sqref="A1"/>
      <selection pane="bottomLeft" activeCell="K72" sqref="K72"/>
    </sheetView>
  </sheetViews>
  <sheetFormatPr defaultColWidth="9.140625" defaultRowHeight="15"/>
  <cols>
    <col min="1" max="1" width="8.00390625" style="53" customWidth="1"/>
    <col min="2" max="2" width="19.140625" style="53" customWidth="1"/>
    <col min="3" max="3" width="9.28125" style="53" customWidth="1"/>
    <col min="4" max="4" width="13.8515625" style="53" customWidth="1"/>
    <col min="5" max="5" width="24.28125" style="53" customWidth="1"/>
    <col min="6" max="6" width="14.421875" style="53" customWidth="1"/>
    <col min="7" max="7" width="11.8515625" style="53" customWidth="1"/>
    <col min="8" max="8" width="10.7109375" style="53" customWidth="1"/>
    <col min="9" max="9" width="9.8515625" style="54" customWidth="1"/>
    <col min="10" max="10" width="13.140625" style="55" hidden="1" customWidth="1"/>
    <col min="11" max="11" width="12.57421875" style="55" customWidth="1"/>
    <col min="12" max="12" width="15.57421875" style="28" hidden="1" customWidth="1"/>
    <col min="13" max="13" width="17.140625" style="28" customWidth="1"/>
    <col min="14" max="14" width="16.28125" style="27" hidden="1" customWidth="1"/>
    <col min="15" max="16384" width="9.140625" style="2" customWidth="1"/>
  </cols>
  <sheetData>
    <row r="1" spans="1:11" ht="12.75">
      <c r="A1" s="17"/>
      <c r="B1" s="18"/>
      <c r="C1" s="2"/>
      <c r="D1" s="2"/>
      <c r="E1" s="18"/>
      <c r="F1" s="2"/>
      <c r="G1" s="2"/>
      <c r="H1" s="2"/>
      <c r="I1" s="27"/>
      <c r="J1" s="28"/>
      <c r="K1" s="28"/>
    </row>
    <row r="2" spans="1:14" ht="12.7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8" t="s">
        <v>45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1" ht="12.75">
      <c r="A4" s="17"/>
      <c r="B4" s="18"/>
      <c r="C4" s="2"/>
      <c r="D4" s="2"/>
      <c r="E4" s="18"/>
      <c r="F4" s="2"/>
      <c r="G4" s="2"/>
      <c r="H4" s="2"/>
      <c r="I4" s="27"/>
      <c r="J4" s="28"/>
      <c r="K4" s="28"/>
    </row>
    <row r="5" spans="1:11" ht="12.75">
      <c r="A5" s="17"/>
      <c r="B5" s="18"/>
      <c r="C5" s="2"/>
      <c r="D5" s="2"/>
      <c r="E5" s="18"/>
      <c r="F5" s="2"/>
      <c r="G5" s="2"/>
      <c r="H5" s="2"/>
      <c r="I5" s="27"/>
      <c r="J5" s="28"/>
      <c r="K5" s="28"/>
    </row>
    <row r="6" spans="1:14" ht="53.25" customHeight="1">
      <c r="A6" s="35" t="s">
        <v>42</v>
      </c>
      <c r="B6" s="35" t="s">
        <v>40</v>
      </c>
      <c r="C6" s="36" t="s">
        <v>0</v>
      </c>
      <c r="D6" s="36" t="s">
        <v>25</v>
      </c>
      <c r="E6" s="36" t="s">
        <v>2</v>
      </c>
      <c r="F6" s="36" t="s">
        <v>1</v>
      </c>
      <c r="G6" s="37" t="s">
        <v>41</v>
      </c>
      <c r="H6" s="38" t="s">
        <v>3</v>
      </c>
      <c r="I6" s="39" t="s">
        <v>4</v>
      </c>
      <c r="J6" s="34" t="s">
        <v>5</v>
      </c>
      <c r="K6" s="40" t="s">
        <v>6</v>
      </c>
      <c r="L6" s="34" t="s">
        <v>7</v>
      </c>
      <c r="M6" s="40" t="s">
        <v>36</v>
      </c>
      <c r="N6" s="46" t="s">
        <v>8</v>
      </c>
    </row>
    <row r="7" spans="1:14" s="19" customFormat="1" ht="53.25" customHeight="1">
      <c r="A7" s="48">
        <v>1</v>
      </c>
      <c r="B7" s="48" t="s">
        <v>46</v>
      </c>
      <c r="C7" s="62">
        <v>122120</v>
      </c>
      <c r="D7" s="48" t="s">
        <v>47</v>
      </c>
      <c r="E7" s="48" t="s">
        <v>48</v>
      </c>
      <c r="F7" s="48" t="s">
        <v>37</v>
      </c>
      <c r="G7" s="49" t="s">
        <v>49</v>
      </c>
      <c r="H7" s="50" t="s">
        <v>50</v>
      </c>
      <c r="I7" s="51"/>
      <c r="J7" s="34">
        <v>327.4</v>
      </c>
      <c r="K7" s="52">
        <v>308.49</v>
      </c>
      <c r="L7" s="34">
        <f aca="true" t="shared" si="0" ref="L7:L70">J7*I7</f>
        <v>0</v>
      </c>
      <c r="M7" s="33">
        <f aca="true" t="shared" si="1" ref="M7:M70">K7*I7</f>
        <v>0</v>
      </c>
      <c r="N7" s="46">
        <v>5</v>
      </c>
    </row>
    <row r="8" spans="1:14" s="19" customFormat="1" ht="53.25" customHeight="1">
      <c r="A8" s="48">
        <v>6</v>
      </c>
      <c r="B8" s="48" t="s">
        <v>51</v>
      </c>
      <c r="C8" s="62">
        <v>124302</v>
      </c>
      <c r="D8" s="48" t="s">
        <v>52</v>
      </c>
      <c r="E8" s="48" t="s">
        <v>53</v>
      </c>
      <c r="F8" s="48" t="s">
        <v>35</v>
      </c>
      <c r="G8" s="49" t="s">
        <v>54</v>
      </c>
      <c r="H8" s="50" t="s">
        <v>39</v>
      </c>
      <c r="I8" s="51"/>
      <c r="J8" s="34">
        <v>20.95</v>
      </c>
      <c r="K8" s="52">
        <v>20.49</v>
      </c>
      <c r="L8" s="34">
        <f t="shared" si="0"/>
        <v>0</v>
      </c>
      <c r="M8" s="33">
        <f t="shared" si="1"/>
        <v>0</v>
      </c>
      <c r="N8" s="46">
        <v>4</v>
      </c>
    </row>
    <row r="9" spans="1:14" s="19" customFormat="1" ht="53.25" customHeight="1">
      <c r="A9" s="48">
        <v>17</v>
      </c>
      <c r="B9" s="48" t="s">
        <v>55</v>
      </c>
      <c r="C9" s="62">
        <v>51750</v>
      </c>
      <c r="D9" s="48" t="s">
        <v>56</v>
      </c>
      <c r="E9" s="48" t="s">
        <v>57</v>
      </c>
      <c r="F9" s="48" t="s">
        <v>35</v>
      </c>
      <c r="G9" s="49" t="s">
        <v>58</v>
      </c>
      <c r="H9" s="50" t="s">
        <v>39</v>
      </c>
      <c r="I9" s="51"/>
      <c r="J9" s="34">
        <v>40.57</v>
      </c>
      <c r="K9" s="52">
        <v>36.44</v>
      </c>
      <c r="L9" s="34">
        <f t="shared" si="0"/>
        <v>0</v>
      </c>
      <c r="M9" s="33">
        <f t="shared" si="1"/>
        <v>0</v>
      </c>
      <c r="N9" s="46">
        <v>3</v>
      </c>
    </row>
    <row r="10" spans="1:14" s="19" customFormat="1" ht="53.25" customHeight="1">
      <c r="A10" s="48">
        <v>19</v>
      </c>
      <c r="B10" s="48" t="s">
        <v>59</v>
      </c>
      <c r="C10" s="62">
        <v>51351</v>
      </c>
      <c r="D10" s="48" t="s">
        <v>60</v>
      </c>
      <c r="E10" s="48" t="s">
        <v>53</v>
      </c>
      <c r="F10" s="48" t="s">
        <v>35</v>
      </c>
      <c r="G10" s="49" t="s">
        <v>61</v>
      </c>
      <c r="H10" s="50" t="s">
        <v>39</v>
      </c>
      <c r="I10" s="51"/>
      <c r="J10" s="34">
        <v>20.8</v>
      </c>
      <c r="K10" s="52">
        <v>20.35</v>
      </c>
      <c r="L10" s="34">
        <f t="shared" si="0"/>
        <v>0</v>
      </c>
      <c r="M10" s="33">
        <f t="shared" si="1"/>
        <v>0</v>
      </c>
      <c r="N10" s="46">
        <v>4</v>
      </c>
    </row>
    <row r="11" spans="1:14" s="19" customFormat="1" ht="53.25" customHeight="1">
      <c r="A11" s="48">
        <v>27</v>
      </c>
      <c r="B11" s="48" t="s">
        <v>62</v>
      </c>
      <c r="C11" s="62">
        <v>62210</v>
      </c>
      <c r="D11" s="48" t="s">
        <v>63</v>
      </c>
      <c r="E11" s="48" t="s">
        <v>64</v>
      </c>
      <c r="F11" s="48" t="s">
        <v>35</v>
      </c>
      <c r="G11" s="49" t="s">
        <v>65</v>
      </c>
      <c r="H11" s="50" t="s">
        <v>66</v>
      </c>
      <c r="I11" s="51"/>
      <c r="J11" s="34">
        <v>167.94</v>
      </c>
      <c r="K11" s="52">
        <v>158.62</v>
      </c>
      <c r="L11" s="34">
        <f t="shared" si="0"/>
        <v>0</v>
      </c>
      <c r="M11" s="33">
        <f t="shared" si="1"/>
        <v>0</v>
      </c>
      <c r="N11" s="46">
        <v>4</v>
      </c>
    </row>
    <row r="12" spans="1:14" s="19" customFormat="1" ht="53.25" customHeight="1">
      <c r="A12" s="48">
        <v>28</v>
      </c>
      <c r="B12" s="48" t="s">
        <v>67</v>
      </c>
      <c r="C12" s="62">
        <v>62211</v>
      </c>
      <c r="D12" s="48" t="s">
        <v>63</v>
      </c>
      <c r="E12" s="48" t="s">
        <v>64</v>
      </c>
      <c r="F12" s="48" t="s">
        <v>35</v>
      </c>
      <c r="G12" s="49" t="s">
        <v>68</v>
      </c>
      <c r="H12" s="50" t="s">
        <v>66</v>
      </c>
      <c r="I12" s="51"/>
      <c r="J12" s="34">
        <v>308.16</v>
      </c>
      <c r="K12" s="52">
        <v>291.03</v>
      </c>
      <c r="L12" s="34">
        <f t="shared" si="0"/>
        <v>0</v>
      </c>
      <c r="M12" s="33">
        <f t="shared" si="1"/>
        <v>0</v>
      </c>
      <c r="N12" s="46">
        <v>4</v>
      </c>
    </row>
    <row r="13" spans="1:14" s="19" customFormat="1" ht="53.25" customHeight="1">
      <c r="A13" s="48">
        <v>29</v>
      </c>
      <c r="B13" s="48" t="s">
        <v>69</v>
      </c>
      <c r="C13" s="62">
        <v>62212</v>
      </c>
      <c r="D13" s="48" t="s">
        <v>63</v>
      </c>
      <c r="E13" s="48" t="s">
        <v>64</v>
      </c>
      <c r="F13" s="48" t="s">
        <v>70</v>
      </c>
      <c r="G13" s="49" t="s">
        <v>71</v>
      </c>
      <c r="H13" s="50" t="s">
        <v>39</v>
      </c>
      <c r="I13" s="51"/>
      <c r="J13" s="34">
        <v>479.15</v>
      </c>
      <c r="K13" s="52">
        <v>457.09</v>
      </c>
      <c r="L13" s="34">
        <f t="shared" si="0"/>
        <v>0</v>
      </c>
      <c r="M13" s="33">
        <f t="shared" si="1"/>
        <v>0</v>
      </c>
      <c r="N13" s="46">
        <v>4</v>
      </c>
    </row>
    <row r="14" spans="1:14" s="19" customFormat="1" ht="53.25" customHeight="1">
      <c r="A14" s="48">
        <v>34</v>
      </c>
      <c r="B14" s="48" t="s">
        <v>72</v>
      </c>
      <c r="C14" s="62">
        <v>62300</v>
      </c>
      <c r="D14" s="48" t="s">
        <v>73</v>
      </c>
      <c r="E14" s="48" t="s">
        <v>74</v>
      </c>
      <c r="F14" s="48" t="s">
        <v>35</v>
      </c>
      <c r="G14" s="49" t="s">
        <v>75</v>
      </c>
      <c r="H14" s="50" t="s">
        <v>66</v>
      </c>
      <c r="I14" s="51"/>
      <c r="J14" s="34">
        <v>176.46</v>
      </c>
      <c r="K14" s="52">
        <v>230.97</v>
      </c>
      <c r="L14" s="34">
        <f t="shared" si="0"/>
        <v>0</v>
      </c>
      <c r="M14" s="33">
        <f t="shared" si="1"/>
        <v>0</v>
      </c>
      <c r="N14" s="46">
        <v>4</v>
      </c>
    </row>
    <row r="15" spans="1:14" s="19" customFormat="1" ht="53.25" customHeight="1">
      <c r="A15" s="48">
        <v>35</v>
      </c>
      <c r="B15" s="48" t="s">
        <v>76</v>
      </c>
      <c r="C15" s="62">
        <v>62400</v>
      </c>
      <c r="D15" s="48" t="s">
        <v>73</v>
      </c>
      <c r="E15" s="48" t="s">
        <v>74</v>
      </c>
      <c r="F15" s="48" t="s">
        <v>35</v>
      </c>
      <c r="G15" s="49" t="s">
        <v>77</v>
      </c>
      <c r="H15" s="50" t="s">
        <v>66</v>
      </c>
      <c r="I15" s="51"/>
      <c r="J15" s="34">
        <v>195.35</v>
      </c>
      <c r="K15" s="52">
        <v>284.96</v>
      </c>
      <c r="L15" s="34">
        <f t="shared" si="0"/>
        <v>0</v>
      </c>
      <c r="M15" s="33">
        <f t="shared" si="1"/>
        <v>0</v>
      </c>
      <c r="N15" s="46">
        <v>4</v>
      </c>
    </row>
    <row r="16" spans="1:14" s="19" customFormat="1" ht="53.25" customHeight="1">
      <c r="A16" s="48">
        <v>36</v>
      </c>
      <c r="B16" s="48" t="s">
        <v>78</v>
      </c>
      <c r="C16" s="62">
        <v>62302</v>
      </c>
      <c r="D16" s="48" t="s">
        <v>73</v>
      </c>
      <c r="E16" s="48" t="s">
        <v>74</v>
      </c>
      <c r="F16" s="48" t="s">
        <v>35</v>
      </c>
      <c r="G16" s="49" t="s">
        <v>79</v>
      </c>
      <c r="H16" s="50" t="s">
        <v>66</v>
      </c>
      <c r="I16" s="51"/>
      <c r="J16" s="34">
        <v>283.89</v>
      </c>
      <c r="K16" s="52">
        <v>334.55</v>
      </c>
      <c r="L16" s="34">
        <f t="shared" si="0"/>
        <v>0</v>
      </c>
      <c r="M16" s="33">
        <f t="shared" si="1"/>
        <v>0</v>
      </c>
      <c r="N16" s="46">
        <v>4</v>
      </c>
    </row>
    <row r="17" spans="1:14" s="19" customFormat="1" ht="53.25" customHeight="1">
      <c r="A17" s="48">
        <v>39</v>
      </c>
      <c r="B17" s="48" t="s">
        <v>80</v>
      </c>
      <c r="C17" s="62">
        <v>1069611</v>
      </c>
      <c r="D17" s="48" t="s">
        <v>81</v>
      </c>
      <c r="E17" s="48" t="s">
        <v>82</v>
      </c>
      <c r="F17" s="48" t="s">
        <v>83</v>
      </c>
      <c r="G17" s="49" t="s">
        <v>84</v>
      </c>
      <c r="H17" s="50" t="s">
        <v>85</v>
      </c>
      <c r="I17" s="51"/>
      <c r="J17" s="34">
        <v>106</v>
      </c>
      <c r="K17" s="52">
        <v>100.02</v>
      </c>
      <c r="L17" s="34">
        <f t="shared" si="0"/>
        <v>0</v>
      </c>
      <c r="M17" s="33">
        <f t="shared" si="1"/>
        <v>0</v>
      </c>
      <c r="N17" s="46">
        <v>4</v>
      </c>
    </row>
    <row r="18" spans="1:14" s="19" customFormat="1" ht="53.25" customHeight="1">
      <c r="A18" s="48">
        <v>40</v>
      </c>
      <c r="B18" s="48" t="s">
        <v>86</v>
      </c>
      <c r="C18" s="62">
        <v>1069614</v>
      </c>
      <c r="D18" s="48" t="s">
        <v>81</v>
      </c>
      <c r="E18" s="48" t="s">
        <v>82</v>
      </c>
      <c r="F18" s="48" t="s">
        <v>83</v>
      </c>
      <c r="G18" s="49" t="s">
        <v>87</v>
      </c>
      <c r="H18" s="50" t="s">
        <v>85</v>
      </c>
      <c r="I18" s="51"/>
      <c r="J18" s="34">
        <v>104.96</v>
      </c>
      <c r="K18" s="52">
        <v>99.04</v>
      </c>
      <c r="L18" s="34">
        <f t="shared" si="0"/>
        <v>0</v>
      </c>
      <c r="M18" s="33">
        <f t="shared" si="1"/>
        <v>0</v>
      </c>
      <c r="N18" s="46">
        <v>4</v>
      </c>
    </row>
    <row r="19" spans="1:14" s="19" customFormat="1" ht="53.25" customHeight="1">
      <c r="A19" s="48">
        <v>41</v>
      </c>
      <c r="B19" s="48" t="s">
        <v>88</v>
      </c>
      <c r="C19" s="62">
        <v>62420</v>
      </c>
      <c r="D19" s="48" t="s">
        <v>89</v>
      </c>
      <c r="E19" s="48" t="s">
        <v>90</v>
      </c>
      <c r="F19" s="48" t="s">
        <v>35</v>
      </c>
      <c r="G19" s="49" t="s">
        <v>91</v>
      </c>
      <c r="H19" s="50" t="s">
        <v>66</v>
      </c>
      <c r="I19" s="51"/>
      <c r="J19" s="34">
        <v>466.27</v>
      </c>
      <c r="K19" s="52">
        <v>438.8</v>
      </c>
      <c r="L19" s="34">
        <f t="shared" si="0"/>
        <v>0</v>
      </c>
      <c r="M19" s="33">
        <f t="shared" si="1"/>
        <v>0</v>
      </c>
      <c r="N19" s="46">
        <v>4</v>
      </c>
    </row>
    <row r="20" spans="1:14" s="19" customFormat="1" ht="53.25" customHeight="1">
      <c r="A20" s="48">
        <v>43</v>
      </c>
      <c r="B20" s="48" t="s">
        <v>92</v>
      </c>
      <c r="C20" s="62">
        <v>1068025</v>
      </c>
      <c r="D20" s="48" t="s">
        <v>93</v>
      </c>
      <c r="E20" s="48" t="s">
        <v>94</v>
      </c>
      <c r="F20" s="48" t="s">
        <v>95</v>
      </c>
      <c r="G20" s="49" t="s">
        <v>96</v>
      </c>
      <c r="H20" s="50" t="s">
        <v>97</v>
      </c>
      <c r="I20" s="51"/>
      <c r="J20" s="34">
        <v>106.47</v>
      </c>
      <c r="K20" s="52">
        <v>101.36</v>
      </c>
      <c r="L20" s="34">
        <f t="shared" si="0"/>
        <v>0</v>
      </c>
      <c r="M20" s="33">
        <f t="shared" si="1"/>
        <v>0</v>
      </c>
      <c r="N20" s="46">
        <v>4</v>
      </c>
    </row>
    <row r="21" spans="1:14" s="19" customFormat="1" ht="53.25" customHeight="1">
      <c r="A21" s="48">
        <v>44</v>
      </c>
      <c r="B21" s="48" t="s">
        <v>98</v>
      </c>
      <c r="C21" s="62">
        <v>65040</v>
      </c>
      <c r="D21" s="48" t="s">
        <v>99</v>
      </c>
      <c r="E21" s="48" t="s">
        <v>100</v>
      </c>
      <c r="F21" s="48" t="s">
        <v>70</v>
      </c>
      <c r="G21" s="49" t="s">
        <v>101</v>
      </c>
      <c r="H21" s="50" t="s">
        <v>39</v>
      </c>
      <c r="I21" s="51"/>
      <c r="J21" s="34">
        <v>114.45</v>
      </c>
      <c r="K21" s="52">
        <v>113.83</v>
      </c>
      <c r="L21" s="34">
        <f t="shared" si="0"/>
        <v>0</v>
      </c>
      <c r="M21" s="33">
        <f t="shared" si="1"/>
        <v>0</v>
      </c>
      <c r="N21" s="46">
        <v>1</v>
      </c>
    </row>
    <row r="22" spans="1:14" s="19" customFormat="1" ht="53.25" customHeight="1">
      <c r="A22" s="48">
        <v>90</v>
      </c>
      <c r="B22" s="48" t="s">
        <v>102</v>
      </c>
      <c r="C22" s="62">
        <v>400430</v>
      </c>
      <c r="D22" s="48" t="s">
        <v>103</v>
      </c>
      <c r="E22" s="48" t="s">
        <v>104</v>
      </c>
      <c r="F22" s="48" t="s">
        <v>105</v>
      </c>
      <c r="G22" s="49" t="s">
        <v>106</v>
      </c>
      <c r="H22" s="50" t="s">
        <v>107</v>
      </c>
      <c r="I22" s="51"/>
      <c r="J22" s="34">
        <v>323.7</v>
      </c>
      <c r="K22" s="52">
        <v>317.56</v>
      </c>
      <c r="L22" s="34">
        <f t="shared" si="0"/>
        <v>0</v>
      </c>
      <c r="M22" s="33">
        <f t="shared" si="1"/>
        <v>0</v>
      </c>
      <c r="N22" s="46">
        <v>3</v>
      </c>
    </row>
    <row r="23" spans="1:14" s="19" customFormat="1" ht="53.25" customHeight="1">
      <c r="A23" s="48">
        <v>138</v>
      </c>
      <c r="B23" s="48" t="s">
        <v>108</v>
      </c>
      <c r="C23" s="62">
        <v>103290</v>
      </c>
      <c r="D23" s="48" t="s">
        <v>109</v>
      </c>
      <c r="E23" s="48" t="s">
        <v>110</v>
      </c>
      <c r="F23" s="48" t="s">
        <v>70</v>
      </c>
      <c r="G23" s="49" t="s">
        <v>111</v>
      </c>
      <c r="H23" s="50" t="s">
        <v>39</v>
      </c>
      <c r="I23" s="51"/>
      <c r="J23" s="34">
        <v>194.14</v>
      </c>
      <c r="K23" s="52">
        <v>146.76</v>
      </c>
      <c r="L23" s="34">
        <f t="shared" si="0"/>
        <v>0</v>
      </c>
      <c r="M23" s="33">
        <f t="shared" si="1"/>
        <v>0</v>
      </c>
      <c r="N23" s="46">
        <v>4</v>
      </c>
    </row>
    <row r="24" spans="1:14" s="19" customFormat="1" ht="53.25" customHeight="1">
      <c r="A24" s="48">
        <v>139</v>
      </c>
      <c r="B24" s="48" t="s">
        <v>112</v>
      </c>
      <c r="C24" s="62">
        <v>103291</v>
      </c>
      <c r="D24" s="48" t="s">
        <v>113</v>
      </c>
      <c r="E24" s="48" t="s">
        <v>110</v>
      </c>
      <c r="F24" s="48" t="s">
        <v>70</v>
      </c>
      <c r="G24" s="49" t="s">
        <v>114</v>
      </c>
      <c r="H24" s="50" t="s">
        <v>39</v>
      </c>
      <c r="I24" s="51"/>
      <c r="J24" s="34">
        <v>182.04</v>
      </c>
      <c r="K24" s="52">
        <v>146.76</v>
      </c>
      <c r="L24" s="34">
        <f t="shared" si="0"/>
        <v>0</v>
      </c>
      <c r="M24" s="33">
        <f t="shared" si="1"/>
        <v>0</v>
      </c>
      <c r="N24" s="46">
        <v>4</v>
      </c>
    </row>
    <row r="25" spans="1:14" s="19" customFormat="1" ht="53.25" customHeight="1">
      <c r="A25" s="48">
        <v>143</v>
      </c>
      <c r="B25" s="48" t="s">
        <v>115</v>
      </c>
      <c r="C25" s="62">
        <v>1103462</v>
      </c>
      <c r="D25" s="48" t="s">
        <v>116</v>
      </c>
      <c r="E25" s="48" t="s">
        <v>117</v>
      </c>
      <c r="F25" s="48" t="s">
        <v>95</v>
      </c>
      <c r="G25" s="49" t="s">
        <v>118</v>
      </c>
      <c r="H25" s="50" t="s">
        <v>97</v>
      </c>
      <c r="I25" s="51"/>
      <c r="J25" s="34">
        <v>12.54</v>
      </c>
      <c r="K25" s="52">
        <v>11.9</v>
      </c>
      <c r="L25" s="34">
        <f t="shared" si="0"/>
        <v>0</v>
      </c>
      <c r="M25" s="33">
        <f t="shared" si="1"/>
        <v>0</v>
      </c>
      <c r="N25" s="46">
        <v>3</v>
      </c>
    </row>
    <row r="26" spans="1:14" s="19" customFormat="1" ht="53.25" customHeight="1">
      <c r="A26" s="48">
        <v>152</v>
      </c>
      <c r="B26" s="48" t="s">
        <v>119</v>
      </c>
      <c r="C26" s="62">
        <v>4143125</v>
      </c>
      <c r="D26" s="48" t="s">
        <v>120</v>
      </c>
      <c r="E26" s="48" t="s">
        <v>64</v>
      </c>
      <c r="F26" s="48" t="s">
        <v>121</v>
      </c>
      <c r="G26" s="49" t="s">
        <v>122</v>
      </c>
      <c r="H26" s="50" t="s">
        <v>66</v>
      </c>
      <c r="I26" s="51"/>
      <c r="J26" s="34">
        <v>1996.1</v>
      </c>
      <c r="K26" s="52">
        <v>1886.5</v>
      </c>
      <c r="L26" s="34">
        <f t="shared" si="0"/>
        <v>0</v>
      </c>
      <c r="M26" s="33">
        <f t="shared" si="1"/>
        <v>0</v>
      </c>
      <c r="N26" s="46">
        <v>4</v>
      </c>
    </row>
    <row r="27" spans="1:14" s="19" customFormat="1" ht="53.25" customHeight="1">
      <c r="A27" s="48">
        <v>153</v>
      </c>
      <c r="B27" s="48" t="s">
        <v>123</v>
      </c>
      <c r="C27" s="62">
        <v>6143120</v>
      </c>
      <c r="D27" s="48" t="s">
        <v>124</v>
      </c>
      <c r="E27" s="48" t="s">
        <v>125</v>
      </c>
      <c r="F27" s="48" t="s">
        <v>126</v>
      </c>
      <c r="G27" s="49" t="s">
        <v>127</v>
      </c>
      <c r="H27" s="50" t="s">
        <v>126</v>
      </c>
      <c r="I27" s="51"/>
      <c r="J27" s="34">
        <v>883.12</v>
      </c>
      <c r="K27" s="52">
        <v>834.63</v>
      </c>
      <c r="L27" s="34">
        <f t="shared" si="0"/>
        <v>0</v>
      </c>
      <c r="M27" s="33">
        <f t="shared" si="1"/>
        <v>0</v>
      </c>
      <c r="N27" s="46">
        <v>4</v>
      </c>
    </row>
    <row r="28" spans="1:14" s="19" customFormat="1" ht="53.25" customHeight="1">
      <c r="A28" s="48">
        <v>154</v>
      </c>
      <c r="B28" s="48" t="s">
        <v>128</v>
      </c>
      <c r="C28" s="62">
        <v>143043</v>
      </c>
      <c r="D28" s="48" t="s">
        <v>129</v>
      </c>
      <c r="E28" s="48" t="s">
        <v>64</v>
      </c>
      <c r="F28" s="48" t="s">
        <v>35</v>
      </c>
      <c r="G28" s="49" t="s">
        <v>130</v>
      </c>
      <c r="H28" s="50" t="s">
        <v>39</v>
      </c>
      <c r="I28" s="51"/>
      <c r="J28" s="34">
        <v>1727.3</v>
      </c>
      <c r="K28" s="52">
        <v>1632.46</v>
      </c>
      <c r="L28" s="34">
        <f t="shared" si="0"/>
        <v>0</v>
      </c>
      <c r="M28" s="33">
        <f t="shared" si="1"/>
        <v>0</v>
      </c>
      <c r="N28" s="46">
        <v>4</v>
      </c>
    </row>
    <row r="29" spans="1:14" s="19" customFormat="1" ht="53.25" customHeight="1">
      <c r="A29" s="48">
        <v>155</v>
      </c>
      <c r="B29" s="48" t="s">
        <v>131</v>
      </c>
      <c r="C29" s="62">
        <v>48619</v>
      </c>
      <c r="D29" s="48" t="s">
        <v>132</v>
      </c>
      <c r="E29" s="48" t="s">
        <v>53</v>
      </c>
      <c r="F29" s="48" t="s">
        <v>35</v>
      </c>
      <c r="G29" s="49" t="s">
        <v>133</v>
      </c>
      <c r="H29" s="50" t="s">
        <v>39</v>
      </c>
      <c r="I29" s="51"/>
      <c r="J29" s="34">
        <v>213.26</v>
      </c>
      <c r="K29" s="52">
        <v>208.69</v>
      </c>
      <c r="L29" s="34">
        <f t="shared" si="0"/>
        <v>0</v>
      </c>
      <c r="M29" s="33">
        <f t="shared" si="1"/>
        <v>0</v>
      </c>
      <c r="N29" s="46">
        <v>3</v>
      </c>
    </row>
    <row r="30" spans="1:14" s="19" customFormat="1" ht="53.25" customHeight="1">
      <c r="A30" s="48">
        <v>175</v>
      </c>
      <c r="B30" s="48" t="s">
        <v>134</v>
      </c>
      <c r="C30" s="62">
        <v>140150</v>
      </c>
      <c r="D30" s="48" t="s">
        <v>135</v>
      </c>
      <c r="E30" s="48" t="s">
        <v>136</v>
      </c>
      <c r="F30" s="48" t="s">
        <v>35</v>
      </c>
      <c r="G30" s="49" t="s">
        <v>137</v>
      </c>
      <c r="H30" s="50" t="s">
        <v>39</v>
      </c>
      <c r="I30" s="51"/>
      <c r="J30" s="34">
        <v>37.1</v>
      </c>
      <c r="K30" s="52">
        <v>33.35</v>
      </c>
      <c r="L30" s="34">
        <f t="shared" si="0"/>
        <v>0</v>
      </c>
      <c r="M30" s="33">
        <f t="shared" si="1"/>
        <v>0</v>
      </c>
      <c r="N30" s="46">
        <v>2</v>
      </c>
    </row>
    <row r="31" spans="1:14" s="19" customFormat="1" ht="53.25" customHeight="1">
      <c r="A31" s="48">
        <v>188</v>
      </c>
      <c r="B31" s="48" t="s">
        <v>138</v>
      </c>
      <c r="C31" s="62">
        <v>47220</v>
      </c>
      <c r="D31" s="48" t="s">
        <v>139</v>
      </c>
      <c r="E31" s="48" t="s">
        <v>104</v>
      </c>
      <c r="F31" s="48" t="s">
        <v>140</v>
      </c>
      <c r="G31" s="49" t="s">
        <v>141</v>
      </c>
      <c r="H31" s="50" t="s">
        <v>142</v>
      </c>
      <c r="I31" s="51"/>
      <c r="J31" s="34">
        <v>670.5</v>
      </c>
      <c r="K31" s="52">
        <v>657.8</v>
      </c>
      <c r="L31" s="34">
        <f t="shared" si="0"/>
        <v>0</v>
      </c>
      <c r="M31" s="33">
        <f t="shared" si="1"/>
        <v>0</v>
      </c>
      <c r="N31" s="46">
        <v>4</v>
      </c>
    </row>
    <row r="32" spans="1:14" s="19" customFormat="1" ht="53.25" customHeight="1">
      <c r="A32" s="48">
        <v>194</v>
      </c>
      <c r="B32" s="48" t="s">
        <v>143</v>
      </c>
      <c r="C32" s="62">
        <v>20056</v>
      </c>
      <c r="D32" s="48" t="s">
        <v>144</v>
      </c>
      <c r="E32" s="48" t="s">
        <v>104</v>
      </c>
      <c r="F32" s="48" t="s">
        <v>145</v>
      </c>
      <c r="G32" s="49" t="s">
        <v>146</v>
      </c>
      <c r="H32" s="50" t="s">
        <v>50</v>
      </c>
      <c r="I32" s="51"/>
      <c r="J32" s="34">
        <v>50.83</v>
      </c>
      <c r="K32" s="52">
        <v>49.86</v>
      </c>
      <c r="L32" s="34">
        <f t="shared" si="0"/>
        <v>0</v>
      </c>
      <c r="M32" s="33">
        <f t="shared" si="1"/>
        <v>0</v>
      </c>
      <c r="N32" s="46">
        <v>4</v>
      </c>
    </row>
    <row r="33" spans="1:14" s="19" customFormat="1" ht="53.25" customHeight="1">
      <c r="A33" s="48">
        <v>199</v>
      </c>
      <c r="B33" s="48" t="s">
        <v>147</v>
      </c>
      <c r="C33" s="62">
        <v>321955</v>
      </c>
      <c r="D33" s="48" t="s">
        <v>148</v>
      </c>
      <c r="E33" s="48" t="s">
        <v>149</v>
      </c>
      <c r="F33" s="48" t="s">
        <v>150</v>
      </c>
      <c r="G33" s="49" t="s">
        <v>151</v>
      </c>
      <c r="H33" s="50" t="s">
        <v>38</v>
      </c>
      <c r="I33" s="51"/>
      <c r="J33" s="34">
        <v>90.38</v>
      </c>
      <c r="K33" s="52">
        <v>57.74</v>
      </c>
      <c r="L33" s="34">
        <f t="shared" si="0"/>
        <v>0</v>
      </c>
      <c r="M33" s="33">
        <f t="shared" si="1"/>
        <v>0</v>
      </c>
      <c r="N33" s="46">
        <v>4</v>
      </c>
    </row>
    <row r="34" spans="1:14" s="19" customFormat="1" ht="53.25" customHeight="1">
      <c r="A34" s="48">
        <v>200</v>
      </c>
      <c r="B34" s="48" t="s">
        <v>152</v>
      </c>
      <c r="C34" s="62" t="s">
        <v>153</v>
      </c>
      <c r="D34" s="48" t="s">
        <v>154</v>
      </c>
      <c r="E34" s="48" t="s">
        <v>155</v>
      </c>
      <c r="F34" s="48" t="s">
        <v>150</v>
      </c>
      <c r="G34" s="49" t="s">
        <v>156</v>
      </c>
      <c r="H34" s="50" t="s">
        <v>38</v>
      </c>
      <c r="I34" s="51"/>
      <c r="J34" s="34">
        <v>138.99</v>
      </c>
      <c r="K34" s="52">
        <v>67.9</v>
      </c>
      <c r="L34" s="34">
        <f t="shared" si="0"/>
        <v>0</v>
      </c>
      <c r="M34" s="33">
        <f t="shared" si="1"/>
        <v>0</v>
      </c>
      <c r="N34" s="46">
        <v>5</v>
      </c>
    </row>
    <row r="35" spans="1:14" s="19" customFormat="1" ht="53.25" customHeight="1">
      <c r="A35" s="48">
        <v>201</v>
      </c>
      <c r="B35" s="48" t="s">
        <v>157</v>
      </c>
      <c r="C35" s="62" t="s">
        <v>158</v>
      </c>
      <c r="D35" s="48" t="s">
        <v>159</v>
      </c>
      <c r="E35" s="48" t="s">
        <v>160</v>
      </c>
      <c r="F35" s="48" t="s">
        <v>150</v>
      </c>
      <c r="G35" s="49" t="s">
        <v>161</v>
      </c>
      <c r="H35" s="50" t="s">
        <v>38</v>
      </c>
      <c r="I35" s="51"/>
      <c r="J35" s="34">
        <v>172.6</v>
      </c>
      <c r="K35" s="52">
        <v>60.12</v>
      </c>
      <c r="L35" s="34">
        <f t="shared" si="0"/>
        <v>0</v>
      </c>
      <c r="M35" s="33">
        <f t="shared" si="1"/>
        <v>0</v>
      </c>
      <c r="N35" s="46">
        <v>4</v>
      </c>
    </row>
    <row r="36" spans="1:14" s="19" customFormat="1" ht="53.25" customHeight="1">
      <c r="A36" s="48">
        <v>209</v>
      </c>
      <c r="B36" s="48" t="s">
        <v>162</v>
      </c>
      <c r="C36" s="62">
        <v>29701</v>
      </c>
      <c r="D36" s="48" t="s">
        <v>163</v>
      </c>
      <c r="E36" s="48" t="s">
        <v>149</v>
      </c>
      <c r="F36" s="48" t="s">
        <v>150</v>
      </c>
      <c r="G36" s="49" t="s">
        <v>164</v>
      </c>
      <c r="H36" s="50" t="s">
        <v>165</v>
      </c>
      <c r="I36" s="51"/>
      <c r="J36" s="34">
        <v>323.08</v>
      </c>
      <c r="K36" s="52">
        <v>290.77</v>
      </c>
      <c r="L36" s="34">
        <f t="shared" si="0"/>
        <v>0</v>
      </c>
      <c r="M36" s="33">
        <f t="shared" si="1"/>
        <v>0</v>
      </c>
      <c r="N36" s="46">
        <v>1</v>
      </c>
    </row>
    <row r="37" spans="1:14" s="19" customFormat="1" ht="53.25" customHeight="1">
      <c r="A37" s="48">
        <v>210</v>
      </c>
      <c r="B37" s="48" t="s">
        <v>166</v>
      </c>
      <c r="C37" s="62" t="s">
        <v>167</v>
      </c>
      <c r="D37" s="48" t="s">
        <v>168</v>
      </c>
      <c r="E37" s="48" t="s">
        <v>169</v>
      </c>
      <c r="F37" s="48" t="s">
        <v>150</v>
      </c>
      <c r="G37" s="49" t="s">
        <v>170</v>
      </c>
      <c r="H37" s="50" t="s">
        <v>165</v>
      </c>
      <c r="I37" s="51"/>
      <c r="J37" s="34">
        <v>655.21</v>
      </c>
      <c r="K37" s="52">
        <v>622.78</v>
      </c>
      <c r="L37" s="34">
        <f t="shared" si="0"/>
        <v>0</v>
      </c>
      <c r="M37" s="33">
        <f t="shared" si="1"/>
        <v>0</v>
      </c>
      <c r="N37" s="46">
        <v>3</v>
      </c>
    </row>
    <row r="38" spans="1:14" s="19" customFormat="1" ht="53.25" customHeight="1">
      <c r="A38" s="48">
        <v>212</v>
      </c>
      <c r="B38" s="48" t="s">
        <v>171</v>
      </c>
      <c r="C38" s="62">
        <v>26601</v>
      </c>
      <c r="D38" s="48" t="s">
        <v>172</v>
      </c>
      <c r="E38" s="48" t="s">
        <v>173</v>
      </c>
      <c r="F38" s="48" t="s">
        <v>174</v>
      </c>
      <c r="G38" s="49" t="s">
        <v>175</v>
      </c>
      <c r="H38" s="50" t="s">
        <v>39</v>
      </c>
      <c r="I38" s="51"/>
      <c r="J38" s="34">
        <v>273.48</v>
      </c>
      <c r="K38" s="52">
        <v>257.59</v>
      </c>
      <c r="L38" s="34">
        <f t="shared" si="0"/>
        <v>0</v>
      </c>
      <c r="M38" s="33">
        <f t="shared" si="1"/>
        <v>0</v>
      </c>
      <c r="N38" s="46">
        <v>5</v>
      </c>
    </row>
    <row r="39" spans="1:14" s="19" customFormat="1" ht="53.25" customHeight="1">
      <c r="A39" s="48">
        <v>220</v>
      </c>
      <c r="B39" s="48" t="s">
        <v>176</v>
      </c>
      <c r="C39" s="62" t="s">
        <v>177</v>
      </c>
      <c r="D39" s="48" t="s">
        <v>178</v>
      </c>
      <c r="E39" s="48" t="s">
        <v>179</v>
      </c>
      <c r="F39" s="48" t="s">
        <v>70</v>
      </c>
      <c r="G39" s="49" t="s">
        <v>180</v>
      </c>
      <c r="H39" s="50" t="s">
        <v>39</v>
      </c>
      <c r="I39" s="51"/>
      <c r="J39" s="34">
        <v>59.6</v>
      </c>
      <c r="K39" s="52">
        <v>56.65</v>
      </c>
      <c r="L39" s="34">
        <f t="shared" si="0"/>
        <v>0</v>
      </c>
      <c r="M39" s="33">
        <f t="shared" si="1"/>
        <v>0</v>
      </c>
      <c r="N39" s="46">
        <v>4</v>
      </c>
    </row>
    <row r="40" spans="1:14" s="19" customFormat="1" ht="53.25" customHeight="1">
      <c r="A40" s="48">
        <v>223</v>
      </c>
      <c r="B40" s="48" t="s">
        <v>181</v>
      </c>
      <c r="C40" s="62">
        <v>24282</v>
      </c>
      <c r="D40" s="48" t="s">
        <v>182</v>
      </c>
      <c r="E40" s="48" t="s">
        <v>53</v>
      </c>
      <c r="F40" s="48" t="s">
        <v>70</v>
      </c>
      <c r="G40" s="49" t="s">
        <v>183</v>
      </c>
      <c r="H40" s="50" t="s">
        <v>39</v>
      </c>
      <c r="I40" s="51"/>
      <c r="J40" s="34">
        <v>62.94</v>
      </c>
      <c r="K40" s="52">
        <v>61.58</v>
      </c>
      <c r="L40" s="34">
        <f t="shared" si="0"/>
        <v>0</v>
      </c>
      <c r="M40" s="33">
        <f t="shared" si="1"/>
        <v>0</v>
      </c>
      <c r="N40" s="46">
        <v>4</v>
      </c>
    </row>
    <row r="41" spans="1:14" s="19" customFormat="1" ht="53.25" customHeight="1">
      <c r="A41" s="48">
        <v>224</v>
      </c>
      <c r="B41" s="48" t="s">
        <v>184</v>
      </c>
      <c r="C41" s="62" t="s">
        <v>185</v>
      </c>
      <c r="D41" s="48" t="s">
        <v>186</v>
      </c>
      <c r="E41" s="48" t="s">
        <v>187</v>
      </c>
      <c r="F41" s="48" t="s">
        <v>70</v>
      </c>
      <c r="G41" s="49" t="s">
        <v>188</v>
      </c>
      <c r="H41" s="50" t="s">
        <v>39</v>
      </c>
      <c r="I41" s="51"/>
      <c r="J41" s="34">
        <v>162.73</v>
      </c>
      <c r="K41" s="52">
        <v>154.67</v>
      </c>
      <c r="L41" s="34">
        <f t="shared" si="0"/>
        <v>0</v>
      </c>
      <c r="M41" s="33">
        <f t="shared" si="1"/>
        <v>0</v>
      </c>
      <c r="N41" s="46">
        <v>4</v>
      </c>
    </row>
    <row r="42" spans="1:14" s="19" customFormat="1" ht="53.25" customHeight="1">
      <c r="A42" s="48">
        <v>230</v>
      </c>
      <c r="B42" s="48" t="s">
        <v>189</v>
      </c>
      <c r="C42" s="62">
        <v>29790</v>
      </c>
      <c r="D42" s="48" t="s">
        <v>190</v>
      </c>
      <c r="E42" s="48" t="s">
        <v>191</v>
      </c>
      <c r="F42" s="48" t="s">
        <v>192</v>
      </c>
      <c r="G42" s="49" t="s">
        <v>164</v>
      </c>
      <c r="H42" s="50" t="s">
        <v>165</v>
      </c>
      <c r="I42" s="51"/>
      <c r="J42" s="34">
        <v>238.8</v>
      </c>
      <c r="K42" s="52">
        <v>213.39</v>
      </c>
      <c r="L42" s="34">
        <f t="shared" si="0"/>
        <v>0</v>
      </c>
      <c r="M42" s="33">
        <f t="shared" si="1"/>
        <v>0</v>
      </c>
      <c r="N42" s="46">
        <v>3</v>
      </c>
    </row>
    <row r="43" spans="1:14" s="19" customFormat="1" ht="53.25" customHeight="1">
      <c r="A43" s="48">
        <v>236</v>
      </c>
      <c r="B43" s="48" t="s">
        <v>193</v>
      </c>
      <c r="C43" s="62">
        <v>7029769</v>
      </c>
      <c r="D43" s="48" t="s">
        <v>194</v>
      </c>
      <c r="E43" s="48" t="s">
        <v>195</v>
      </c>
      <c r="F43" s="48" t="s">
        <v>196</v>
      </c>
      <c r="G43" s="49" t="s">
        <v>197</v>
      </c>
      <c r="H43" s="50" t="s">
        <v>198</v>
      </c>
      <c r="I43" s="51"/>
      <c r="J43" s="34">
        <v>1796.2</v>
      </c>
      <c r="K43" s="52">
        <v>1771.2</v>
      </c>
      <c r="L43" s="34">
        <f t="shared" si="0"/>
        <v>0</v>
      </c>
      <c r="M43" s="33">
        <f t="shared" si="1"/>
        <v>0</v>
      </c>
      <c r="N43" s="46">
        <v>4</v>
      </c>
    </row>
    <row r="44" spans="1:14" s="19" customFormat="1" ht="53.25" customHeight="1">
      <c r="A44" s="48">
        <v>237</v>
      </c>
      <c r="B44" s="56" t="s">
        <v>199</v>
      </c>
      <c r="C44" s="62" t="s">
        <v>200</v>
      </c>
      <c r="D44" s="48" t="s">
        <v>201</v>
      </c>
      <c r="E44" s="48" t="s">
        <v>202</v>
      </c>
      <c r="F44" s="48" t="s">
        <v>105</v>
      </c>
      <c r="G44" s="49" t="s">
        <v>203</v>
      </c>
      <c r="H44" s="50" t="s">
        <v>204</v>
      </c>
      <c r="I44" s="51"/>
      <c r="J44" s="34">
        <v>137.2</v>
      </c>
      <c r="K44" s="52">
        <v>123.48</v>
      </c>
      <c r="L44" s="34">
        <f t="shared" si="0"/>
        <v>0</v>
      </c>
      <c r="M44" s="33">
        <f t="shared" si="1"/>
        <v>0</v>
      </c>
      <c r="N44" s="46">
        <v>1</v>
      </c>
    </row>
    <row r="45" spans="1:14" s="19" customFormat="1" ht="53.25" customHeight="1">
      <c r="A45" s="48">
        <v>242</v>
      </c>
      <c r="B45" s="56" t="s">
        <v>205</v>
      </c>
      <c r="C45" s="62" t="s">
        <v>314</v>
      </c>
      <c r="D45" s="48" t="s">
        <v>315</v>
      </c>
      <c r="E45" s="48" t="s">
        <v>316</v>
      </c>
      <c r="F45" s="56" t="s">
        <v>105</v>
      </c>
      <c r="G45" s="48" t="s">
        <v>206</v>
      </c>
      <c r="H45" s="50" t="s">
        <v>207</v>
      </c>
      <c r="I45" s="51"/>
      <c r="J45" s="34">
        <v>552.4</v>
      </c>
      <c r="K45" s="52">
        <v>544.64</v>
      </c>
      <c r="L45" s="34">
        <f t="shared" si="0"/>
        <v>0</v>
      </c>
      <c r="M45" s="33">
        <f t="shared" si="1"/>
        <v>0</v>
      </c>
      <c r="N45" s="46">
        <v>3</v>
      </c>
    </row>
    <row r="46" spans="1:14" s="19" customFormat="1" ht="112.5" customHeight="1">
      <c r="A46" s="48">
        <v>244</v>
      </c>
      <c r="B46" s="48" t="s">
        <v>208</v>
      </c>
      <c r="C46" s="62" t="s">
        <v>209</v>
      </c>
      <c r="D46" s="48" t="s">
        <v>210</v>
      </c>
      <c r="E46" s="48" t="s">
        <v>211</v>
      </c>
      <c r="F46" s="48" t="s">
        <v>37</v>
      </c>
      <c r="G46" s="49" t="s">
        <v>212</v>
      </c>
      <c r="H46" s="50" t="s">
        <v>38</v>
      </c>
      <c r="I46" s="51"/>
      <c r="J46" s="34">
        <v>5897.9</v>
      </c>
      <c r="K46" s="52">
        <v>3953.18</v>
      </c>
      <c r="L46" s="34">
        <f t="shared" si="0"/>
        <v>0</v>
      </c>
      <c r="M46" s="33">
        <f t="shared" si="1"/>
        <v>0</v>
      </c>
      <c r="N46" s="46">
        <v>4</v>
      </c>
    </row>
    <row r="47" spans="1:14" s="19" customFormat="1" ht="53.25" customHeight="1">
      <c r="A47" s="48">
        <v>245</v>
      </c>
      <c r="B47" s="48" t="s">
        <v>213</v>
      </c>
      <c r="C47" s="62">
        <v>1327530</v>
      </c>
      <c r="D47" s="48" t="s">
        <v>214</v>
      </c>
      <c r="E47" s="48" t="s">
        <v>215</v>
      </c>
      <c r="F47" s="48" t="s">
        <v>95</v>
      </c>
      <c r="G47" s="49" t="s">
        <v>216</v>
      </c>
      <c r="H47" s="50" t="s">
        <v>97</v>
      </c>
      <c r="I47" s="51"/>
      <c r="J47" s="34">
        <v>355.72</v>
      </c>
      <c r="K47" s="52">
        <v>338</v>
      </c>
      <c r="L47" s="34">
        <f t="shared" si="0"/>
        <v>0</v>
      </c>
      <c r="M47" s="33">
        <f t="shared" si="1"/>
        <v>0</v>
      </c>
      <c r="N47" s="46">
        <v>4</v>
      </c>
    </row>
    <row r="48" spans="1:14" s="19" customFormat="1" ht="53.25" customHeight="1">
      <c r="A48" s="48">
        <v>246</v>
      </c>
      <c r="B48" s="48" t="s">
        <v>217</v>
      </c>
      <c r="C48" s="62" t="s">
        <v>218</v>
      </c>
      <c r="D48" s="48" t="s">
        <v>219</v>
      </c>
      <c r="E48" s="48" t="s">
        <v>220</v>
      </c>
      <c r="F48" s="48" t="s">
        <v>95</v>
      </c>
      <c r="G48" s="49" t="s">
        <v>212</v>
      </c>
      <c r="H48" s="50" t="s">
        <v>97</v>
      </c>
      <c r="I48" s="51"/>
      <c r="J48" s="34">
        <v>1416.52</v>
      </c>
      <c r="K48" s="52">
        <v>1345.7</v>
      </c>
      <c r="L48" s="34">
        <f t="shared" si="0"/>
        <v>0</v>
      </c>
      <c r="M48" s="33">
        <f t="shared" si="1"/>
        <v>0</v>
      </c>
      <c r="N48" s="46">
        <v>4</v>
      </c>
    </row>
    <row r="49" spans="1:14" s="19" customFormat="1" ht="53.25" customHeight="1">
      <c r="A49" s="48">
        <v>251</v>
      </c>
      <c r="B49" s="48" t="s">
        <v>221</v>
      </c>
      <c r="C49" s="62">
        <v>328270</v>
      </c>
      <c r="D49" s="48" t="s">
        <v>222</v>
      </c>
      <c r="E49" s="48" t="s">
        <v>223</v>
      </c>
      <c r="F49" s="48" t="s">
        <v>37</v>
      </c>
      <c r="G49" s="49" t="s">
        <v>224</v>
      </c>
      <c r="H49" s="50" t="s">
        <v>50</v>
      </c>
      <c r="I49" s="51"/>
      <c r="J49" s="34">
        <v>548.36</v>
      </c>
      <c r="K49" s="52">
        <v>512.06</v>
      </c>
      <c r="L49" s="34">
        <f t="shared" si="0"/>
        <v>0</v>
      </c>
      <c r="M49" s="33">
        <f t="shared" si="1"/>
        <v>0</v>
      </c>
      <c r="N49" s="46">
        <v>3</v>
      </c>
    </row>
    <row r="50" spans="1:14" s="19" customFormat="1" ht="53.25" customHeight="1">
      <c r="A50" s="48">
        <v>258</v>
      </c>
      <c r="B50" s="48" t="s">
        <v>225</v>
      </c>
      <c r="C50" s="62" t="s">
        <v>226</v>
      </c>
      <c r="D50" s="48" t="s">
        <v>227</v>
      </c>
      <c r="E50" s="48" t="s">
        <v>228</v>
      </c>
      <c r="F50" s="48" t="s">
        <v>35</v>
      </c>
      <c r="G50" s="49" t="s">
        <v>229</v>
      </c>
      <c r="H50" s="50" t="s">
        <v>66</v>
      </c>
      <c r="I50" s="51"/>
      <c r="J50" s="34">
        <v>844.5</v>
      </c>
      <c r="K50" s="52">
        <v>844.48</v>
      </c>
      <c r="L50" s="34">
        <f t="shared" si="0"/>
        <v>0</v>
      </c>
      <c r="M50" s="33">
        <f t="shared" si="1"/>
        <v>0</v>
      </c>
      <c r="N50" s="46">
        <v>4</v>
      </c>
    </row>
    <row r="51" spans="1:14" s="19" customFormat="1" ht="53.25" customHeight="1">
      <c r="A51" s="48">
        <v>270</v>
      </c>
      <c r="B51" s="48" t="s">
        <v>230</v>
      </c>
      <c r="C51" s="62">
        <v>1162487</v>
      </c>
      <c r="D51" s="48" t="s">
        <v>231</v>
      </c>
      <c r="E51" s="48" t="s">
        <v>104</v>
      </c>
      <c r="F51" s="48" t="s">
        <v>232</v>
      </c>
      <c r="G51" s="49" t="s">
        <v>84</v>
      </c>
      <c r="H51" s="50" t="s">
        <v>233</v>
      </c>
      <c r="I51" s="51"/>
      <c r="J51" s="34">
        <v>9.26</v>
      </c>
      <c r="K51" s="52">
        <v>7.87</v>
      </c>
      <c r="L51" s="34">
        <f t="shared" si="0"/>
        <v>0</v>
      </c>
      <c r="M51" s="33">
        <f t="shared" si="1"/>
        <v>0</v>
      </c>
      <c r="N51" s="46">
        <v>3</v>
      </c>
    </row>
    <row r="52" spans="1:14" s="19" customFormat="1" ht="53.25" customHeight="1">
      <c r="A52" s="48">
        <v>271</v>
      </c>
      <c r="B52" s="48" t="s">
        <v>234</v>
      </c>
      <c r="C52" s="62" t="s">
        <v>235</v>
      </c>
      <c r="D52" s="48" t="s">
        <v>236</v>
      </c>
      <c r="E52" s="48" t="s">
        <v>237</v>
      </c>
      <c r="F52" s="48" t="s">
        <v>238</v>
      </c>
      <c r="G52" s="49" t="s">
        <v>239</v>
      </c>
      <c r="H52" s="50" t="s">
        <v>97</v>
      </c>
      <c r="I52" s="51"/>
      <c r="J52" s="34">
        <v>7.96</v>
      </c>
      <c r="K52" s="52">
        <v>6.76</v>
      </c>
      <c r="L52" s="34">
        <f t="shared" si="0"/>
        <v>0</v>
      </c>
      <c r="M52" s="33">
        <f t="shared" si="1"/>
        <v>0</v>
      </c>
      <c r="N52" s="46">
        <v>3</v>
      </c>
    </row>
    <row r="53" spans="1:14" s="19" customFormat="1" ht="53.25" customHeight="1">
      <c r="A53" s="48">
        <v>274</v>
      </c>
      <c r="B53" s="48" t="s">
        <v>240</v>
      </c>
      <c r="C53" s="62">
        <v>1162520</v>
      </c>
      <c r="D53" s="48" t="s">
        <v>241</v>
      </c>
      <c r="E53" s="48" t="s">
        <v>242</v>
      </c>
      <c r="F53" s="48" t="s">
        <v>95</v>
      </c>
      <c r="G53" s="49" t="s">
        <v>243</v>
      </c>
      <c r="H53" s="50" t="s">
        <v>97</v>
      </c>
      <c r="I53" s="51"/>
      <c r="J53" s="34">
        <v>50.01</v>
      </c>
      <c r="K53" s="52">
        <v>49.3</v>
      </c>
      <c r="L53" s="34">
        <f t="shared" si="0"/>
        <v>0</v>
      </c>
      <c r="M53" s="33">
        <f t="shared" si="1"/>
        <v>0</v>
      </c>
      <c r="N53" s="46">
        <v>3</v>
      </c>
    </row>
    <row r="54" spans="1:14" s="19" customFormat="1" ht="53.25" customHeight="1">
      <c r="A54" s="48">
        <v>275</v>
      </c>
      <c r="B54" s="48" t="s">
        <v>244</v>
      </c>
      <c r="C54" s="62">
        <v>1162555</v>
      </c>
      <c r="D54" s="48" t="s">
        <v>245</v>
      </c>
      <c r="E54" s="48" t="s">
        <v>246</v>
      </c>
      <c r="F54" s="48" t="s">
        <v>95</v>
      </c>
      <c r="G54" s="49" t="s">
        <v>239</v>
      </c>
      <c r="H54" s="50" t="s">
        <v>97</v>
      </c>
      <c r="I54" s="51"/>
      <c r="J54" s="34">
        <v>18.85</v>
      </c>
      <c r="K54" s="52">
        <v>17.31</v>
      </c>
      <c r="L54" s="34">
        <f t="shared" si="0"/>
        <v>0</v>
      </c>
      <c r="M54" s="33">
        <f t="shared" si="1"/>
        <v>0</v>
      </c>
      <c r="N54" s="46">
        <v>2</v>
      </c>
    </row>
    <row r="55" spans="1:14" s="19" customFormat="1" ht="53.25" customHeight="1">
      <c r="A55" s="48">
        <v>277</v>
      </c>
      <c r="B55" s="48" t="s">
        <v>247</v>
      </c>
      <c r="C55" s="62">
        <v>161022</v>
      </c>
      <c r="D55" s="48" t="s">
        <v>248</v>
      </c>
      <c r="E55" s="48" t="s">
        <v>249</v>
      </c>
      <c r="F55" s="48" t="s">
        <v>35</v>
      </c>
      <c r="G55" s="49" t="s">
        <v>250</v>
      </c>
      <c r="H55" s="50" t="s">
        <v>39</v>
      </c>
      <c r="I55" s="51"/>
      <c r="J55" s="34">
        <v>48.22</v>
      </c>
      <c r="K55" s="52">
        <v>45.38</v>
      </c>
      <c r="L55" s="34">
        <f t="shared" si="0"/>
        <v>0</v>
      </c>
      <c r="M55" s="33">
        <f t="shared" si="1"/>
        <v>0</v>
      </c>
      <c r="N55" s="46">
        <v>4</v>
      </c>
    </row>
    <row r="56" spans="1:14" s="19" customFormat="1" ht="53.25" customHeight="1">
      <c r="A56" s="48">
        <v>282</v>
      </c>
      <c r="B56" s="48" t="s">
        <v>251</v>
      </c>
      <c r="C56" s="62">
        <v>1162089</v>
      </c>
      <c r="D56" s="48" t="s">
        <v>252</v>
      </c>
      <c r="E56" s="48" t="s">
        <v>253</v>
      </c>
      <c r="F56" s="48" t="s">
        <v>95</v>
      </c>
      <c r="G56" s="49" t="s">
        <v>239</v>
      </c>
      <c r="H56" s="50" t="s">
        <v>97</v>
      </c>
      <c r="I56" s="51"/>
      <c r="J56" s="34">
        <v>8.24</v>
      </c>
      <c r="K56" s="52">
        <v>8.21</v>
      </c>
      <c r="L56" s="34">
        <f t="shared" si="0"/>
        <v>0</v>
      </c>
      <c r="M56" s="33">
        <f t="shared" si="1"/>
        <v>0</v>
      </c>
      <c r="N56" s="46">
        <v>4</v>
      </c>
    </row>
    <row r="57" spans="1:14" s="19" customFormat="1" ht="53.25" customHeight="1">
      <c r="A57" s="48">
        <v>284</v>
      </c>
      <c r="B57" s="48" t="s">
        <v>254</v>
      </c>
      <c r="C57" s="62">
        <v>82320</v>
      </c>
      <c r="D57" s="48" t="s">
        <v>255</v>
      </c>
      <c r="E57" s="48" t="s">
        <v>223</v>
      </c>
      <c r="F57" s="48" t="s">
        <v>70</v>
      </c>
      <c r="G57" s="49" t="s">
        <v>256</v>
      </c>
      <c r="H57" s="50" t="s">
        <v>39</v>
      </c>
      <c r="I57" s="51"/>
      <c r="J57" s="34">
        <v>47.04</v>
      </c>
      <c r="K57" s="52">
        <v>45.29</v>
      </c>
      <c r="L57" s="34">
        <f t="shared" si="0"/>
        <v>0</v>
      </c>
      <c r="M57" s="33">
        <f t="shared" si="1"/>
        <v>0</v>
      </c>
      <c r="N57" s="46">
        <v>4</v>
      </c>
    </row>
    <row r="58" spans="1:14" s="19" customFormat="1" ht="53.25" customHeight="1">
      <c r="A58" s="48">
        <v>288</v>
      </c>
      <c r="B58" s="48" t="s">
        <v>257</v>
      </c>
      <c r="C58" s="62">
        <v>82410</v>
      </c>
      <c r="D58" s="48" t="s">
        <v>258</v>
      </c>
      <c r="E58" s="48" t="s">
        <v>259</v>
      </c>
      <c r="F58" s="48" t="s">
        <v>70</v>
      </c>
      <c r="G58" s="49" t="s">
        <v>260</v>
      </c>
      <c r="H58" s="50" t="s">
        <v>39</v>
      </c>
      <c r="I58" s="51"/>
      <c r="J58" s="34">
        <v>202.14</v>
      </c>
      <c r="K58" s="52">
        <v>194.61</v>
      </c>
      <c r="L58" s="34">
        <f t="shared" si="0"/>
        <v>0</v>
      </c>
      <c r="M58" s="33">
        <f t="shared" si="1"/>
        <v>0</v>
      </c>
      <c r="N58" s="46">
        <v>4</v>
      </c>
    </row>
    <row r="59" spans="1:14" s="19" customFormat="1" ht="53.25" customHeight="1">
      <c r="A59" s="48">
        <v>289</v>
      </c>
      <c r="B59" s="48" t="s">
        <v>261</v>
      </c>
      <c r="C59" s="62">
        <v>82411</v>
      </c>
      <c r="D59" s="48" t="s">
        <v>258</v>
      </c>
      <c r="E59" s="48" t="s">
        <v>259</v>
      </c>
      <c r="F59" s="48" t="s">
        <v>70</v>
      </c>
      <c r="G59" s="49" t="s">
        <v>262</v>
      </c>
      <c r="H59" s="50" t="s">
        <v>39</v>
      </c>
      <c r="I59" s="51"/>
      <c r="J59" s="34">
        <v>404.82</v>
      </c>
      <c r="K59" s="52">
        <v>389.74</v>
      </c>
      <c r="L59" s="34">
        <f t="shared" si="0"/>
        <v>0</v>
      </c>
      <c r="M59" s="33">
        <f t="shared" si="1"/>
        <v>0</v>
      </c>
      <c r="N59" s="46">
        <v>4</v>
      </c>
    </row>
    <row r="60" spans="1:14" s="19" customFormat="1" ht="53.25" customHeight="1">
      <c r="A60" s="48">
        <v>298</v>
      </c>
      <c r="B60" s="48" t="s">
        <v>263</v>
      </c>
      <c r="C60" s="62" t="s">
        <v>264</v>
      </c>
      <c r="D60" s="48" t="s">
        <v>265</v>
      </c>
      <c r="E60" s="48" t="s">
        <v>266</v>
      </c>
      <c r="F60" s="48" t="s">
        <v>267</v>
      </c>
      <c r="G60" s="49" t="s">
        <v>268</v>
      </c>
      <c r="H60" s="50" t="s">
        <v>38</v>
      </c>
      <c r="I60" s="51"/>
      <c r="J60" s="34">
        <v>642.12</v>
      </c>
      <c r="K60" s="52">
        <v>642.12</v>
      </c>
      <c r="L60" s="34">
        <f t="shared" si="0"/>
        <v>0</v>
      </c>
      <c r="M60" s="33">
        <f t="shared" si="1"/>
        <v>0</v>
      </c>
      <c r="N60" s="46">
        <v>1</v>
      </c>
    </row>
    <row r="61" spans="1:14" s="19" customFormat="1" ht="53.25" customHeight="1">
      <c r="A61" s="48">
        <v>305</v>
      </c>
      <c r="B61" s="48" t="s">
        <v>269</v>
      </c>
      <c r="C61" s="62">
        <v>81583</v>
      </c>
      <c r="D61" s="48" t="s">
        <v>270</v>
      </c>
      <c r="E61" s="48" t="s">
        <v>271</v>
      </c>
      <c r="F61" s="48" t="s">
        <v>35</v>
      </c>
      <c r="G61" s="49" t="s">
        <v>272</v>
      </c>
      <c r="H61" s="50" t="s">
        <v>39</v>
      </c>
      <c r="I61" s="51"/>
      <c r="J61" s="34">
        <v>490.12</v>
      </c>
      <c r="K61" s="52">
        <v>472.34</v>
      </c>
      <c r="L61" s="34">
        <f t="shared" si="0"/>
        <v>0</v>
      </c>
      <c r="M61" s="33">
        <f t="shared" si="1"/>
        <v>0</v>
      </c>
      <c r="N61" s="46">
        <v>4</v>
      </c>
    </row>
    <row r="62" spans="1:14" s="19" customFormat="1" ht="53.25" customHeight="1">
      <c r="A62" s="48">
        <v>306</v>
      </c>
      <c r="B62" s="48" t="s">
        <v>273</v>
      </c>
      <c r="C62" s="62">
        <v>81013</v>
      </c>
      <c r="D62" s="48" t="s">
        <v>274</v>
      </c>
      <c r="E62" s="48" t="s">
        <v>275</v>
      </c>
      <c r="F62" s="48" t="s">
        <v>35</v>
      </c>
      <c r="G62" s="49" t="s">
        <v>276</v>
      </c>
      <c r="H62" s="50" t="s">
        <v>39</v>
      </c>
      <c r="I62" s="51"/>
      <c r="J62" s="34">
        <v>399</v>
      </c>
      <c r="K62" s="52">
        <v>399</v>
      </c>
      <c r="L62" s="34">
        <f t="shared" si="0"/>
        <v>0</v>
      </c>
      <c r="M62" s="33">
        <f t="shared" si="1"/>
        <v>0</v>
      </c>
      <c r="N62" s="46">
        <v>1</v>
      </c>
    </row>
    <row r="63" spans="1:14" s="19" customFormat="1" ht="53.25" customHeight="1">
      <c r="A63" s="48">
        <v>307</v>
      </c>
      <c r="B63" s="48" t="s">
        <v>277</v>
      </c>
      <c r="C63" s="62">
        <v>81581</v>
      </c>
      <c r="D63" s="48" t="s">
        <v>278</v>
      </c>
      <c r="E63" s="48" t="s">
        <v>279</v>
      </c>
      <c r="F63" s="48" t="s">
        <v>35</v>
      </c>
      <c r="G63" s="49" t="s">
        <v>280</v>
      </c>
      <c r="H63" s="50" t="s">
        <v>38</v>
      </c>
      <c r="I63" s="51"/>
      <c r="J63" s="34">
        <v>210.68</v>
      </c>
      <c r="K63" s="52">
        <v>203.03</v>
      </c>
      <c r="L63" s="34">
        <f t="shared" si="0"/>
        <v>0</v>
      </c>
      <c r="M63" s="33">
        <f t="shared" si="1"/>
        <v>0</v>
      </c>
      <c r="N63" s="46">
        <v>4</v>
      </c>
    </row>
    <row r="64" spans="1:14" s="19" customFormat="1" ht="53.25" customHeight="1">
      <c r="A64" s="48">
        <v>313</v>
      </c>
      <c r="B64" s="48" t="s">
        <v>281</v>
      </c>
      <c r="C64" s="62">
        <v>87854</v>
      </c>
      <c r="D64" s="48" t="s">
        <v>282</v>
      </c>
      <c r="E64" s="48" t="s">
        <v>57</v>
      </c>
      <c r="F64" s="48" t="s">
        <v>35</v>
      </c>
      <c r="G64" s="49" t="s">
        <v>283</v>
      </c>
      <c r="H64" s="50" t="s">
        <v>39</v>
      </c>
      <c r="I64" s="51"/>
      <c r="J64" s="34">
        <v>70.34</v>
      </c>
      <c r="K64" s="52">
        <v>70.34</v>
      </c>
      <c r="L64" s="34">
        <f t="shared" si="0"/>
        <v>0</v>
      </c>
      <c r="M64" s="33">
        <f t="shared" si="1"/>
        <v>0</v>
      </c>
      <c r="N64" s="46">
        <v>1</v>
      </c>
    </row>
    <row r="65" spans="1:14" s="19" customFormat="1" ht="53.25" customHeight="1">
      <c r="A65" s="48">
        <v>315</v>
      </c>
      <c r="B65" s="48" t="s">
        <v>284</v>
      </c>
      <c r="C65" s="62">
        <v>87531</v>
      </c>
      <c r="D65" s="48" t="s">
        <v>285</v>
      </c>
      <c r="E65" s="48" t="s">
        <v>104</v>
      </c>
      <c r="F65" s="48" t="s">
        <v>35</v>
      </c>
      <c r="G65" s="49" t="s">
        <v>286</v>
      </c>
      <c r="H65" s="50" t="s">
        <v>39</v>
      </c>
      <c r="I65" s="51"/>
      <c r="J65" s="34">
        <v>33.52</v>
      </c>
      <c r="K65" s="52">
        <v>32.88</v>
      </c>
      <c r="L65" s="34">
        <f t="shared" si="0"/>
        <v>0</v>
      </c>
      <c r="M65" s="33">
        <f t="shared" si="1"/>
        <v>0</v>
      </c>
      <c r="N65" s="46">
        <v>3</v>
      </c>
    </row>
    <row r="66" spans="1:14" s="19" customFormat="1" ht="53.25" customHeight="1">
      <c r="A66" s="48">
        <v>316</v>
      </c>
      <c r="B66" s="48" t="s">
        <v>287</v>
      </c>
      <c r="C66" s="62">
        <v>87533</v>
      </c>
      <c r="D66" s="48" t="s">
        <v>285</v>
      </c>
      <c r="E66" s="48" t="s">
        <v>104</v>
      </c>
      <c r="F66" s="48" t="s">
        <v>35</v>
      </c>
      <c r="G66" s="49" t="s">
        <v>256</v>
      </c>
      <c r="H66" s="50" t="s">
        <v>39</v>
      </c>
      <c r="I66" s="51"/>
      <c r="J66" s="34">
        <v>46.66</v>
      </c>
      <c r="K66" s="52">
        <v>45.77</v>
      </c>
      <c r="L66" s="34">
        <f t="shared" si="0"/>
        <v>0</v>
      </c>
      <c r="M66" s="33">
        <f t="shared" si="1"/>
        <v>0</v>
      </c>
      <c r="N66" s="46">
        <v>3</v>
      </c>
    </row>
    <row r="67" spans="1:14" s="19" customFormat="1" ht="53.25" customHeight="1">
      <c r="A67" s="48">
        <v>317</v>
      </c>
      <c r="B67" s="48" t="s">
        <v>288</v>
      </c>
      <c r="C67" s="62" t="s">
        <v>289</v>
      </c>
      <c r="D67" s="48" t="s">
        <v>290</v>
      </c>
      <c r="E67" s="48" t="s">
        <v>291</v>
      </c>
      <c r="F67" s="48" t="s">
        <v>35</v>
      </c>
      <c r="G67" s="49" t="s">
        <v>292</v>
      </c>
      <c r="H67" s="50" t="s">
        <v>39</v>
      </c>
      <c r="I67" s="51"/>
      <c r="J67" s="34">
        <v>28.65</v>
      </c>
      <c r="K67" s="52">
        <v>24.73</v>
      </c>
      <c r="L67" s="34">
        <f t="shared" si="0"/>
        <v>0</v>
      </c>
      <c r="M67" s="33">
        <f t="shared" si="1"/>
        <v>0</v>
      </c>
      <c r="N67" s="46">
        <v>4</v>
      </c>
    </row>
    <row r="68" spans="1:14" s="19" customFormat="1" ht="53.25" customHeight="1">
      <c r="A68" s="48">
        <v>322</v>
      </c>
      <c r="B68" s="48" t="s">
        <v>293</v>
      </c>
      <c r="C68" s="62">
        <v>70261</v>
      </c>
      <c r="D68" s="48" t="s">
        <v>294</v>
      </c>
      <c r="E68" s="48" t="s">
        <v>295</v>
      </c>
      <c r="F68" s="48" t="s">
        <v>35</v>
      </c>
      <c r="G68" s="49" t="s">
        <v>296</v>
      </c>
      <c r="H68" s="50" t="s">
        <v>39</v>
      </c>
      <c r="I68" s="51"/>
      <c r="J68" s="34">
        <v>321.36</v>
      </c>
      <c r="K68" s="52">
        <v>302.4</v>
      </c>
      <c r="L68" s="34">
        <f t="shared" si="0"/>
        <v>0</v>
      </c>
      <c r="M68" s="33">
        <f t="shared" si="1"/>
        <v>0</v>
      </c>
      <c r="N68" s="46">
        <v>5</v>
      </c>
    </row>
    <row r="69" spans="1:14" s="19" customFormat="1" ht="53.25" customHeight="1">
      <c r="A69" s="48">
        <v>323</v>
      </c>
      <c r="B69" s="48" t="s">
        <v>297</v>
      </c>
      <c r="C69" s="62">
        <v>70207</v>
      </c>
      <c r="D69" s="48" t="s">
        <v>298</v>
      </c>
      <c r="E69" s="48" t="s">
        <v>299</v>
      </c>
      <c r="F69" s="48" t="s">
        <v>35</v>
      </c>
      <c r="G69" s="49" t="s">
        <v>286</v>
      </c>
      <c r="H69" s="50" t="s">
        <v>39</v>
      </c>
      <c r="I69" s="51"/>
      <c r="J69" s="34">
        <v>382.6</v>
      </c>
      <c r="K69" s="52">
        <v>360.03</v>
      </c>
      <c r="L69" s="34">
        <f t="shared" si="0"/>
        <v>0</v>
      </c>
      <c r="M69" s="33">
        <f t="shared" si="1"/>
        <v>0</v>
      </c>
      <c r="N69" s="46">
        <v>5</v>
      </c>
    </row>
    <row r="70" spans="1:14" s="19" customFormat="1" ht="53.25" customHeight="1">
      <c r="A70" s="48">
        <v>339</v>
      </c>
      <c r="B70" s="48" t="s">
        <v>300</v>
      </c>
      <c r="C70" s="62" t="s">
        <v>301</v>
      </c>
      <c r="D70" s="48" t="s">
        <v>302</v>
      </c>
      <c r="E70" s="48" t="s">
        <v>303</v>
      </c>
      <c r="F70" s="48" t="s">
        <v>35</v>
      </c>
      <c r="G70" s="49" t="s">
        <v>304</v>
      </c>
      <c r="H70" s="50" t="s">
        <v>39</v>
      </c>
      <c r="I70" s="51"/>
      <c r="J70" s="34">
        <v>73.07</v>
      </c>
      <c r="K70" s="52">
        <v>72.68</v>
      </c>
      <c r="L70" s="34">
        <f t="shared" si="0"/>
        <v>0</v>
      </c>
      <c r="M70" s="33">
        <f t="shared" si="1"/>
        <v>0</v>
      </c>
      <c r="N70" s="46">
        <v>1</v>
      </c>
    </row>
    <row r="71" spans="1:14" s="19" customFormat="1" ht="53.25" customHeight="1">
      <c r="A71" s="48">
        <v>342</v>
      </c>
      <c r="B71" s="48" t="s">
        <v>305</v>
      </c>
      <c r="C71" s="62">
        <v>2087507</v>
      </c>
      <c r="D71" s="48" t="s">
        <v>306</v>
      </c>
      <c r="E71" s="48" t="s">
        <v>57</v>
      </c>
      <c r="F71" s="48" t="s">
        <v>307</v>
      </c>
      <c r="G71" s="49" t="s">
        <v>308</v>
      </c>
      <c r="H71" s="50" t="s">
        <v>309</v>
      </c>
      <c r="I71" s="51"/>
      <c r="J71" s="34">
        <v>5</v>
      </c>
      <c r="K71" s="52">
        <v>5</v>
      </c>
      <c r="L71" s="34">
        <f>J71*I71</f>
        <v>0</v>
      </c>
      <c r="M71" s="33">
        <f>K71*I71</f>
        <v>0</v>
      </c>
      <c r="N71" s="46">
        <v>1</v>
      </c>
    </row>
    <row r="72" spans="1:14" s="19" customFormat="1" ht="53.25" customHeight="1">
      <c r="A72" s="41">
        <v>343</v>
      </c>
      <c r="B72" s="42" t="s">
        <v>310</v>
      </c>
      <c r="C72" s="63">
        <v>58334</v>
      </c>
      <c r="D72" s="42" t="s">
        <v>311</v>
      </c>
      <c r="E72" s="42" t="s">
        <v>312</v>
      </c>
      <c r="F72" s="42" t="s">
        <v>35</v>
      </c>
      <c r="G72" s="42" t="s">
        <v>313</v>
      </c>
      <c r="H72" s="43" t="s">
        <v>39</v>
      </c>
      <c r="I72" s="51"/>
      <c r="J72" s="45">
        <v>83.61</v>
      </c>
      <c r="K72" s="44">
        <v>78.68</v>
      </c>
      <c r="L72" s="34">
        <f>J72*I72</f>
        <v>0</v>
      </c>
      <c r="M72" s="33">
        <f>K72*I72</f>
        <v>0</v>
      </c>
      <c r="N72" s="46">
        <v>5</v>
      </c>
    </row>
    <row r="73" spans="1:14" ht="24.75" customHeight="1">
      <c r="A73" s="57" t="s">
        <v>9</v>
      </c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26">
        <f>SUM(L7:L72)</f>
        <v>0</v>
      </c>
      <c r="M73" s="32">
        <f>SUM(M7:M72)</f>
        <v>0</v>
      </c>
      <c r="N73" s="47">
        <f>AVERAGE(N7:N72)</f>
        <v>3.4696969696969697</v>
      </c>
    </row>
    <row r="74" spans="1:14" ht="24.75" customHeight="1">
      <c r="A74" s="57" t="s">
        <v>10</v>
      </c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26">
        <f>L73*0.1</f>
        <v>0</v>
      </c>
      <c r="M74" s="32">
        <f>M73*0.1</f>
        <v>0</v>
      </c>
      <c r="N74" s="29"/>
    </row>
    <row r="75" spans="1:14" ht="24.75" customHeight="1">
      <c r="A75" s="57" t="s">
        <v>11</v>
      </c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26">
        <f>L73+L74</f>
        <v>0</v>
      </c>
      <c r="M75" s="32">
        <f>M74+M73</f>
        <v>0</v>
      </c>
      <c r="N75" s="29"/>
    </row>
    <row r="81" spans="1:14" s="19" customFormat="1" ht="12.75">
      <c r="A81" s="53"/>
      <c r="B81" s="53"/>
      <c r="C81" s="53"/>
      <c r="D81" s="53"/>
      <c r="E81" s="53"/>
      <c r="F81" s="53"/>
      <c r="G81" s="53"/>
      <c r="H81" s="53"/>
      <c r="I81" s="54"/>
      <c r="J81" s="55"/>
      <c r="K81" s="55"/>
      <c r="L81" s="28"/>
      <c r="M81" s="28"/>
      <c r="N81" s="27"/>
    </row>
  </sheetData>
  <sheetProtection/>
  <autoFilter ref="A6:N75"/>
  <mergeCells count="5">
    <mergeCell ref="A75:K75"/>
    <mergeCell ref="A74:K74"/>
    <mergeCell ref="A2:N2"/>
    <mergeCell ref="A3:N3"/>
    <mergeCell ref="A73:K73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5.8515625" style="1" customWidth="1"/>
    <col min="2" max="2" width="27.8515625" style="1" customWidth="1"/>
    <col min="3" max="3" width="27.00390625" style="1" customWidth="1"/>
    <col min="4" max="4" width="25.28125" style="1" customWidth="1"/>
    <col min="5" max="5" width="21.421875" style="1" customWidth="1"/>
    <col min="6" max="6" width="21.57421875" style="1" customWidth="1"/>
    <col min="7" max="7" width="20.421875" style="1" customWidth="1"/>
    <col min="8" max="16384" width="9.140625" style="1" customWidth="1"/>
  </cols>
  <sheetData>
    <row r="2" spans="2:5" ht="15">
      <c r="B2" s="30" t="s">
        <v>12</v>
      </c>
      <c r="C2" s="30"/>
      <c r="D2" s="30"/>
      <c r="E2" s="31" t="s">
        <v>45</v>
      </c>
    </row>
    <row r="4" ht="15" thickBot="1"/>
    <row r="5" spans="2:7" ht="36.75" thickBot="1">
      <c r="B5" s="3" t="s">
        <v>13</v>
      </c>
      <c r="C5" s="4" t="s">
        <v>43</v>
      </c>
      <c r="E5" s="22" t="s">
        <v>31</v>
      </c>
      <c r="F5" s="23" t="s">
        <v>32</v>
      </c>
      <c r="G5" s="24" t="s">
        <v>33</v>
      </c>
    </row>
    <row r="6" spans="2:7" ht="15" thickBot="1">
      <c r="B6" s="5"/>
      <c r="C6" s="6"/>
      <c r="E6" s="10">
        <f>specifikacija!L73</f>
        <v>0</v>
      </c>
      <c r="F6" s="11">
        <f>specifikacija!M73</f>
        <v>0</v>
      </c>
      <c r="G6" s="12">
        <f>specifikacija!M75</f>
        <v>0</v>
      </c>
    </row>
    <row r="7" spans="2:7" ht="36.75" thickBot="1">
      <c r="B7" s="3" t="s">
        <v>14</v>
      </c>
      <c r="C7" s="7" t="s">
        <v>28</v>
      </c>
      <c r="E7" s="59" t="s">
        <v>34</v>
      </c>
      <c r="F7" s="60"/>
      <c r="G7" s="61"/>
    </row>
    <row r="8" spans="2:7" ht="15" thickBot="1">
      <c r="B8" s="5"/>
      <c r="C8" s="6"/>
      <c r="E8" s="13">
        <f>E6/1000</f>
        <v>0</v>
      </c>
      <c r="F8" s="14">
        <f>F6/1000</f>
        <v>0</v>
      </c>
      <c r="G8" s="15">
        <f>G6/1000</f>
        <v>0</v>
      </c>
    </row>
    <row r="9" spans="2:7" ht="15">
      <c r="B9" s="3" t="s">
        <v>15</v>
      </c>
      <c r="C9" s="7" t="s">
        <v>24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16</v>
      </c>
      <c r="C11" s="7" t="s">
        <v>20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17</v>
      </c>
      <c r="C13" s="4" t="s">
        <v>29</v>
      </c>
      <c r="E13" s="8" t="s">
        <v>22</v>
      </c>
      <c r="F13" s="25">
        <f>specifikacija!N73</f>
        <v>3.4696969696969697</v>
      </c>
      <c r="G13" s="5"/>
    </row>
    <row r="14" spans="2:7" ht="14.25">
      <c r="B14" s="5"/>
      <c r="C14" s="6"/>
      <c r="E14" s="6"/>
      <c r="F14" s="6"/>
      <c r="G14" s="5"/>
    </row>
    <row r="15" spans="2:6" ht="32.25" customHeight="1">
      <c r="B15" s="3" t="s">
        <v>18</v>
      </c>
      <c r="C15" s="4" t="s">
        <v>44</v>
      </c>
      <c r="E15" s="8" t="s">
        <v>23</v>
      </c>
      <c r="F15" s="7" t="s">
        <v>21</v>
      </c>
    </row>
    <row r="16" spans="2:3" ht="14.25">
      <c r="B16" s="5"/>
      <c r="C16" s="6"/>
    </row>
    <row r="17" spans="2:3" ht="15">
      <c r="B17" s="20" t="s">
        <v>27</v>
      </c>
      <c r="C17" s="21" t="s">
        <v>30</v>
      </c>
    </row>
    <row r="18" spans="2:3" ht="14.25">
      <c r="B18" s="5"/>
      <c r="C18" s="6"/>
    </row>
    <row r="19" spans="2:3" ht="15">
      <c r="B19" s="3" t="s">
        <v>19</v>
      </c>
      <c r="C19" s="9">
        <v>33600000</v>
      </c>
    </row>
    <row r="25" ht="14.25">
      <c r="G25" s="16"/>
    </row>
    <row r="26" ht="14.25">
      <c r="G26" s="16"/>
    </row>
    <row r="27" ht="14.25">
      <c r="G27" s="16"/>
    </row>
    <row r="28" ht="14.25">
      <c r="G28" s="16"/>
    </row>
    <row r="29" ht="14.25">
      <c r="G29" s="16"/>
    </row>
  </sheetData>
  <sheetProtection/>
  <mergeCells count="1">
    <mergeCell ref="E7:G7"/>
  </mergeCells>
  <printOptions/>
  <pageMargins left="0.7" right="0.7" top="0.75" bottom="0.75" header="0.3" footer="0.3"/>
  <pageSetup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2021-05-19T14:11:33Z</dcterms:modified>
  <cp:category/>
  <cp:version/>
  <cp:contentType/>
  <cp:contentStatus/>
</cp:coreProperties>
</file>