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<sst xmlns="http://schemas.openxmlformats.org/spreadsheetml/2006/main" count="156" uniqueCount="122">
  <si>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</si>
  <si>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</si>
  <si>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</si>
  <si>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</si>
  <si>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</si>
  <si>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</si>
  <si>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</si>
  <si>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</si>
  <si>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</si>
  <si>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</si>
  <si>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</si>
  <si>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</si>
  <si>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</si>
  <si>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</si>
  <si>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</si>
  <si>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</si>
  <si>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</si>
  <si>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</si>
  <si>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</si>
  <si>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</si>
  <si>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</si>
  <si>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</si>
  <si>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</si>
  <si>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</si>
  <si>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</si>
  <si>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</si>
  <si>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</si>
  <si>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</si>
  <si>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</si>
  <si>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</si>
  <si>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</si>
  <si>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</si>
  <si>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</si>
  <si>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</si>
  <si>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</si>
  <si>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</si>
  <si>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</si>
  <si>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100 mg</t>
  </si>
  <si>
    <t>Јачина лека</t>
  </si>
  <si>
    <t>УКУПНА ВРЕДНОСТ БЕЗ ПДВ-А</t>
  </si>
  <si>
    <t>УКУПНА ВРЕДНОСТ СА ПДВ-ОМ</t>
  </si>
  <si>
    <t>2000 i.j.</t>
  </si>
  <si>
    <t>prašak za koncentrat za rastvor za infuziju</t>
  </si>
  <si>
    <t>50 mg</t>
  </si>
  <si>
    <t>bočica staklena</t>
  </si>
  <si>
    <t>film tableta</t>
  </si>
  <si>
    <t>250 mg</t>
  </si>
  <si>
    <t>tableta</t>
  </si>
  <si>
    <t>bočica</t>
  </si>
  <si>
    <t>PHOENIX PHARMA D.O.O.</t>
  </si>
  <si>
    <t>PHOENIX PHARMA D.O.O</t>
  </si>
  <si>
    <t>epoetin alfa - biološki sličan lek</t>
  </si>
  <si>
    <t>0069145</t>
  </si>
  <si>
    <t>BINOCRIT</t>
  </si>
  <si>
    <t>Sandoz GmbH</t>
  </si>
  <si>
    <t>0069147</t>
  </si>
  <si>
    <t>4000 i.j.</t>
  </si>
  <si>
    <t>Укупно за партију 2</t>
  </si>
  <si>
    <t>11</t>
  </si>
  <si>
    <t>elbasvir, grazoprevir</t>
  </si>
  <si>
    <t>1328444</t>
  </si>
  <si>
    <t>ZEPATIER</t>
  </si>
  <si>
    <t>Schering-Plough Labo NV</t>
  </si>
  <si>
    <t>50 mg + 
100 mg</t>
  </si>
  <si>
    <t>pemetreksed 500 mg</t>
  </si>
  <si>
    <t>500 mg</t>
  </si>
  <si>
    <t>MABTHERA</t>
  </si>
  <si>
    <t>rituksimab 1400 mg</t>
  </si>
  <si>
    <t>0014142</t>
  </si>
  <si>
    <t>F. Hoffmann-La Roche Ltd.</t>
  </si>
  <si>
    <t>1400 mg</t>
  </si>
  <si>
    <t>17</t>
  </si>
  <si>
    <t>trastuzumab 440 mg</t>
  </si>
  <si>
    <t>0039345</t>
  </si>
  <si>
    <t>HERCEPTIN ◊</t>
  </si>
  <si>
    <t>prašak i rastvarač za koncentrat za rastvor za infuziju</t>
  </si>
  <si>
    <t>440 mg</t>
  </si>
  <si>
    <t>trastuzumab 600 mg</t>
  </si>
  <si>
    <t>0039346</t>
  </si>
  <si>
    <t>600 mg</t>
  </si>
  <si>
    <t>lapatinib</t>
  </si>
  <si>
    <t>1039715</t>
  </si>
  <si>
    <t>TYVERB ◊</t>
  </si>
  <si>
    <t>Glaxo Wellcome Operations; Glaxo Wellcome S.A.</t>
  </si>
  <si>
    <t>golimumab 50 mg</t>
  </si>
  <si>
    <t>0014205</t>
  </si>
  <si>
    <t>SIMPONI</t>
  </si>
  <si>
    <t>Janssen Biologics B.V.</t>
  </si>
  <si>
    <t>golimumab 100 mg</t>
  </si>
  <si>
    <t>0014207</t>
  </si>
  <si>
    <t>Janssen Biologics B.V</t>
  </si>
  <si>
    <t xml:space="preserve"> 0014420 </t>
  </si>
  <si>
    <t>sekukinumab</t>
  </si>
  <si>
    <t>COSENTYX</t>
  </si>
  <si>
    <t>Novartis Pharma Stein AG</t>
  </si>
  <si>
    <t>150 mg</t>
  </si>
  <si>
    <t>epoetin zeta</t>
  </si>
  <si>
    <t>EQRALYS</t>
  </si>
  <si>
    <t>Hemofarm a.d.VRSAC</t>
  </si>
  <si>
    <t>16</t>
  </si>
  <si>
    <t>0034667/0034669/0034700/0034420</t>
  </si>
  <si>
    <t>MARTXEL ◊/PEMETREXED ALVOGEN ◊/PEMETREKSED PHARMAS ◊/PEMETREKSED PLIVA ◊</t>
  </si>
  <si>
    <t>Eriochem S.A./Synthon Hispania, S.L.; Synthon S.R.O/Synthon S.R.O.; Synthon Hispania S.L./Pharmachemie B.V.; Teva Gyogyszergyar ZRT; Pliva Hrvatska d.o.o.; Teva Operations Poland SP.Z.O.O.</t>
  </si>
  <si>
    <t>30</t>
  </si>
  <si>
    <t>32</t>
  </si>
  <si>
    <t>pazopanib 200 mg i 400 mg</t>
  </si>
  <si>
    <t>VOTRIENT◊</t>
  </si>
  <si>
    <t xml:space="preserve">Glaxo Wellcome S.A.; Glaxo Wellcome Operations UK LTD TRADING AS GLAXO WELLCOME OPERATIONS,NOVARTIS PHARMA GMBH     </t>
  </si>
  <si>
    <t>200 mg</t>
  </si>
  <si>
    <t>400 mg</t>
  </si>
  <si>
    <t>Укупно за партију 32</t>
  </si>
  <si>
    <t>41</t>
  </si>
  <si>
    <t>infliksimab - referentni lek</t>
  </si>
  <si>
    <t>REMICADE</t>
  </si>
  <si>
    <t>44</t>
  </si>
  <si>
    <t>404-1-110/20-41</t>
  </si>
  <si>
    <t xml:space="preserve">Лекови са Листе Ц Листе лекова </t>
  </si>
  <si>
    <t xml:space="preserve">119-01-11/2020 </t>
  </si>
  <si>
    <t>27</t>
  </si>
  <si>
    <t>gefitinib</t>
  </si>
  <si>
    <t>IRESSA ◊</t>
  </si>
  <si>
    <t>AstraZeneca UK Limited,ASTRAZENECA AB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</si>
</sst>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2" fillId="0" borderId="16" xfId="63" applyFont="1" applyFill="1" applyBorder="1" applyAlignment="1">
      <alignment horizontal="center" vertical="center" wrapText="1"/>
      <protection/>
    </xf>
    <xf numFmtId="49" fontId="52" fillId="0" borderId="16" xfId="63" applyNumberFormat="1" applyFont="1" applyFill="1" applyBorder="1" applyAlignment="1">
      <alignment horizontal="center" vertical="center" wrapText="1"/>
      <protection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  <protection/>
    </xf>
    <xf numFmtId="3" fontId="10" fillId="0" borderId="10" xfId="63" applyNumberFormat="1" applyFont="1" applyFill="1" applyBorder="1" applyAlignment="1">
      <alignment horizontal="center" vertical="center" wrapText="1"/>
      <protection/>
    </xf>
    <xf numFmtId="4" fontId="52" fillId="0" borderId="10" xfId="63" applyNumberFormat="1" applyFont="1" applyFill="1" applyBorder="1" applyAlignment="1">
      <alignment horizontal="center" vertical="center" wrapText="1"/>
      <protection/>
    </xf>
    <xf numFmtId="4" fontId="52" fillId="34" borderId="16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 quotePrefix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44" fillId="34" borderId="18" xfId="0" applyNumberFormat="1" applyFont="1" applyFill="1" applyBorder="1" applyAlignment="1">
      <alignment horizontal="center" vertical="center" wrapText="1"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4" fontId="44" fillId="35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/>
      <protection/>
    </xf>
    <xf numFmtId="0" fontId="44" fillId="35" borderId="10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vertical="center" wrapText="1"/>
      <protection/>
    </xf>
    <xf numFmtId="4" fontId="4" fillId="0" borderId="10" xfId="61" applyNumberFormat="1" applyFont="1" applyFill="1" applyBorder="1" applyAlignment="1">
      <alignment vertical="center" wrapText="1"/>
      <protection/>
    </xf>
    <xf numFmtId="0" fontId="44" fillId="35" borderId="10" xfId="0" applyFont="1" applyFill="1" applyBorder="1" applyAlignment="1">
      <alignment vertical="center" wrapText="1"/>
    </xf>
    <xf numFmtId="49" fontId="8" fillId="0" borderId="10" xfId="57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8" fillId="0" borderId="10" xfId="57" applyFont="1" applyFill="1" applyBorder="1" applyAlignment="1" quotePrefix="1">
      <alignment horizontal="center" vertical="center" wrapText="1"/>
      <protection/>
    </xf>
    <xf numFmtId="49" fontId="8" fillId="0" borderId="16" xfId="57" applyNumberFormat="1" applyFont="1" applyFill="1" applyBorder="1" applyAlignment="1">
      <alignment horizontal="center" vertical="center" wrapText="1"/>
      <protection/>
    </xf>
    <xf numFmtId="49" fontId="8" fillId="0" borderId="19" xfId="57" applyNumberFormat="1" applyFont="1" applyFill="1" applyBorder="1" applyAlignment="1">
      <alignment horizontal="center" vertical="center" wrapText="1"/>
      <protection/>
    </xf>
    <xf numFmtId="49" fontId="8" fillId="0" borderId="17" xfId="57" applyNumberFormat="1" applyFont="1" applyFill="1" applyBorder="1" applyAlignment="1">
      <alignment horizontal="center" vertical="center" wrapText="1"/>
      <protection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49" fontId="44" fillId="25" borderId="20" xfId="0" applyNumberFormat="1" applyFont="1" applyFill="1" applyBorder="1" applyAlignment="1">
      <alignment horizontal="right" vertical="center" wrapText="1"/>
    </xf>
    <xf numFmtId="49" fontId="44" fillId="25" borderId="21" xfId="0" applyNumberFormat="1" applyFont="1" applyFill="1" applyBorder="1" applyAlignment="1">
      <alignment horizontal="right" vertical="center" wrapText="1"/>
    </xf>
    <xf numFmtId="49" fontId="44" fillId="25" borderId="18" xfId="0" applyNumberFormat="1" applyFont="1" applyFill="1" applyBorder="1" applyAlignment="1">
      <alignment horizontal="right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44" fillId="36" borderId="20" xfId="0" applyNumberFormat="1" applyFont="1" applyFill="1" applyBorder="1" applyAlignment="1">
      <alignment horizontal="right" vertical="center" wrapText="1"/>
    </xf>
    <xf numFmtId="49" fontId="44" fillId="36" borderId="21" xfId="0" applyNumberFormat="1" applyFont="1" applyFill="1" applyBorder="1" applyAlignment="1">
      <alignment horizontal="right" vertical="center" wrapText="1"/>
    </xf>
    <xf numFmtId="49" fontId="44" fillId="36" borderId="18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" fillId="0" borderId="20" xfId="61" applyFont="1" applyFill="1" applyBorder="1" applyAlignment="1">
      <alignment horizontal="right" vertical="center" wrapText="1"/>
      <protection/>
    </xf>
    <xf numFmtId="0" fontId="4" fillId="0" borderId="21" xfId="61" applyFont="1" applyFill="1" applyBorder="1" applyAlignment="1">
      <alignment horizontal="right" vertical="center" wrapText="1"/>
      <protection/>
    </xf>
    <xf numFmtId="0" fontId="4" fillId="0" borderId="18" xfId="61" applyFont="1" applyFill="1" applyBorder="1" applyAlignment="1">
      <alignment horizontal="right" vertical="center" wrapText="1"/>
      <protection/>
    </xf>
    <xf numFmtId="0" fontId="4" fillId="0" borderId="22" xfId="61" applyFont="1" applyFill="1" applyBorder="1" applyAlignment="1">
      <alignment horizontal="right" vertical="center" wrapText="1"/>
      <protection/>
    </xf>
    <xf numFmtId="0" fontId="4" fillId="0" borderId="23" xfId="61" applyFont="1" applyFill="1" applyBorder="1" applyAlignment="1">
      <alignment horizontal="right" vertical="center" wrapText="1"/>
      <protection/>
    </xf>
    <xf numFmtId="0" fontId="4" fillId="0" borderId="24" xfId="61" applyFont="1" applyFill="1" applyBorder="1" applyAlignment="1">
      <alignment horizontal="right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3">
      <selection activeCell="J20" sqref="J20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5.851562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1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4" spans="1:14" s="29" customFormat="1" ht="35.25" customHeight="1">
      <c r="A4" s="47" t="s">
        <v>20</v>
      </c>
      <c r="B4" s="47" t="s">
        <v>25</v>
      </c>
      <c r="C4" s="48" t="s">
        <v>26</v>
      </c>
      <c r="D4" s="49" t="s">
        <v>27</v>
      </c>
      <c r="E4" s="48" t="s">
        <v>28</v>
      </c>
      <c r="F4" s="48" t="s">
        <v>29</v>
      </c>
      <c r="G4" s="49" t="s">
        <v>38</v>
      </c>
      <c r="H4" s="50" t="s">
        <v>30</v>
      </c>
      <c r="I4" s="51" t="s">
        <v>31</v>
      </c>
      <c r="J4" s="52" t="s">
        <v>32</v>
      </c>
      <c r="K4" s="53" t="s">
        <v>22</v>
      </c>
      <c r="L4" s="53" t="s">
        <v>23</v>
      </c>
      <c r="M4" s="54" t="s">
        <v>33</v>
      </c>
      <c r="N4" s="22" t="s">
        <v>0</v>
      </c>
    </row>
    <row r="5" spans="1:14" ht="24.75" customHeight="1">
      <c r="A5" s="76">
        <v>2</v>
      </c>
      <c r="B5" s="93" t="s">
        <v>51</v>
      </c>
      <c r="C5" s="56" t="s">
        <v>52</v>
      </c>
      <c r="D5" s="56" t="s">
        <v>53</v>
      </c>
      <c r="E5" s="56" t="s">
        <v>54</v>
      </c>
      <c r="F5" s="86" t="s">
        <v>34</v>
      </c>
      <c r="G5" s="57" t="s">
        <v>41</v>
      </c>
      <c r="H5" s="86" t="s">
        <v>35</v>
      </c>
      <c r="I5" s="58"/>
      <c r="J5" s="59">
        <v>831.1</v>
      </c>
      <c r="K5" s="60">
        <v>843.03</v>
      </c>
      <c r="L5" s="60">
        <f>K5*I5</f>
        <v>0</v>
      </c>
      <c r="M5" s="59">
        <f>I5*J5</f>
        <v>0</v>
      </c>
      <c r="N5" s="90">
        <v>2</v>
      </c>
    </row>
    <row r="6" spans="1:14" s="40" customFormat="1" ht="23.25" customHeight="1">
      <c r="A6" s="76"/>
      <c r="B6" s="93"/>
      <c r="C6" s="56" t="s">
        <v>55</v>
      </c>
      <c r="D6" s="56" t="s">
        <v>53</v>
      </c>
      <c r="E6" s="56" t="s">
        <v>54</v>
      </c>
      <c r="F6" s="86"/>
      <c r="G6" s="57" t="s">
        <v>56</v>
      </c>
      <c r="H6" s="86"/>
      <c r="I6" s="58"/>
      <c r="J6" s="59">
        <v>1662.41</v>
      </c>
      <c r="K6" s="60">
        <v>1686.06</v>
      </c>
      <c r="L6" s="60">
        <f aca="true" t="shared" si="0" ref="L6:L22">K6*I6</f>
        <v>0</v>
      </c>
      <c r="M6" s="59">
        <f>I6*J6</f>
        <v>0</v>
      </c>
      <c r="N6" s="91"/>
    </row>
    <row r="7" spans="1:14" s="40" customFormat="1" ht="17.25" customHeight="1">
      <c r="A7" s="76"/>
      <c r="B7" s="93"/>
      <c r="C7" s="87" t="s">
        <v>57</v>
      </c>
      <c r="D7" s="88"/>
      <c r="E7" s="88"/>
      <c r="F7" s="88"/>
      <c r="G7" s="88"/>
      <c r="H7" s="88"/>
      <c r="I7" s="89"/>
      <c r="J7" s="61"/>
      <c r="K7" s="62"/>
      <c r="L7" s="60">
        <f>L5+L6</f>
        <v>0</v>
      </c>
      <c r="M7" s="59">
        <f>M5+M6</f>
        <v>0</v>
      </c>
      <c r="N7" s="92"/>
    </row>
    <row r="8" spans="1:14" s="44" customFormat="1" ht="33" customHeight="1">
      <c r="A8" s="55">
        <v>4</v>
      </c>
      <c r="B8" s="64" t="s">
        <v>96</v>
      </c>
      <c r="C8" s="64">
        <v>69227</v>
      </c>
      <c r="D8" s="64" t="s">
        <v>97</v>
      </c>
      <c r="E8" s="64" t="s">
        <v>98</v>
      </c>
      <c r="F8" s="64" t="s">
        <v>34</v>
      </c>
      <c r="G8" s="64" t="s">
        <v>41</v>
      </c>
      <c r="H8" s="64" t="s">
        <v>35</v>
      </c>
      <c r="I8" s="73"/>
      <c r="J8" s="61">
        <v>1076</v>
      </c>
      <c r="K8" s="62">
        <v>1180.45</v>
      </c>
      <c r="L8" s="60">
        <f>I8*K8</f>
        <v>0</v>
      </c>
      <c r="M8" s="59">
        <f>I8*J8</f>
        <v>0</v>
      </c>
      <c r="N8" s="43"/>
    </row>
    <row r="9" spans="1:14" ht="29.25" customHeight="1">
      <c r="A9" s="63" t="s">
        <v>58</v>
      </c>
      <c r="B9" s="64" t="s">
        <v>59</v>
      </c>
      <c r="C9" s="56" t="s">
        <v>60</v>
      </c>
      <c r="D9" s="56" t="s">
        <v>61</v>
      </c>
      <c r="E9" s="56" t="s">
        <v>62</v>
      </c>
      <c r="F9" s="57" t="s">
        <v>45</v>
      </c>
      <c r="G9" s="57" t="s">
        <v>63</v>
      </c>
      <c r="H9" s="57" t="s">
        <v>47</v>
      </c>
      <c r="I9" s="58"/>
      <c r="J9" s="59">
        <v>26711.71</v>
      </c>
      <c r="K9" s="60">
        <v>29772.91</v>
      </c>
      <c r="L9" s="60">
        <f t="shared" si="0"/>
        <v>0</v>
      </c>
      <c r="M9" s="59">
        <f>I9*J9</f>
        <v>0</v>
      </c>
      <c r="N9" s="30">
        <v>1</v>
      </c>
    </row>
    <row r="10" spans="1:14" s="39" customFormat="1" ht="213.75" customHeight="1">
      <c r="A10" s="55">
        <v>13</v>
      </c>
      <c r="B10" s="64" t="s">
        <v>64</v>
      </c>
      <c r="C10" s="56" t="s">
        <v>100</v>
      </c>
      <c r="D10" s="56" t="s">
        <v>101</v>
      </c>
      <c r="E10" s="56" t="s">
        <v>102</v>
      </c>
      <c r="F10" s="57" t="s">
        <v>42</v>
      </c>
      <c r="G10" s="57" t="s">
        <v>65</v>
      </c>
      <c r="H10" s="57" t="s">
        <v>44</v>
      </c>
      <c r="I10" s="58"/>
      <c r="J10" s="59">
        <v>40100</v>
      </c>
      <c r="K10" s="60">
        <v>46461.2</v>
      </c>
      <c r="L10" s="60">
        <f t="shared" si="0"/>
        <v>0</v>
      </c>
      <c r="M10" s="59">
        <f>I10*J10</f>
        <v>0</v>
      </c>
      <c r="N10" s="30">
        <v>3</v>
      </c>
    </row>
    <row r="11" spans="1:14" s="39" customFormat="1" ht="25.5">
      <c r="A11" s="65">
        <v>15</v>
      </c>
      <c r="B11" s="64" t="s">
        <v>67</v>
      </c>
      <c r="C11" s="56" t="s">
        <v>68</v>
      </c>
      <c r="D11" s="56" t="s">
        <v>66</v>
      </c>
      <c r="E11" s="56" t="s">
        <v>69</v>
      </c>
      <c r="F11" s="57" t="s">
        <v>34</v>
      </c>
      <c r="G11" s="57" t="s">
        <v>70</v>
      </c>
      <c r="H11" s="57" t="s">
        <v>44</v>
      </c>
      <c r="I11" s="58"/>
      <c r="J11" s="59">
        <v>174723</v>
      </c>
      <c r="K11" s="60">
        <v>175424.7</v>
      </c>
      <c r="L11" s="60">
        <f t="shared" si="0"/>
        <v>0</v>
      </c>
      <c r="M11" s="59">
        <f aca="true" t="shared" si="1" ref="M11:M22">I11*J11</f>
        <v>0</v>
      </c>
      <c r="N11" s="30">
        <v>1</v>
      </c>
    </row>
    <row r="12" spans="1:14" s="39" customFormat="1" ht="63.75">
      <c r="A12" s="63" t="s">
        <v>99</v>
      </c>
      <c r="B12" s="64" t="s">
        <v>72</v>
      </c>
      <c r="C12" s="56" t="s">
        <v>73</v>
      </c>
      <c r="D12" s="56" t="s">
        <v>74</v>
      </c>
      <c r="E12" s="56" t="s">
        <v>69</v>
      </c>
      <c r="F12" s="57" t="s">
        <v>75</v>
      </c>
      <c r="G12" s="57" t="s">
        <v>76</v>
      </c>
      <c r="H12" s="57" t="s">
        <v>48</v>
      </c>
      <c r="I12" s="58"/>
      <c r="J12" s="59">
        <v>176297.4</v>
      </c>
      <c r="K12" s="60">
        <v>176297.4</v>
      </c>
      <c r="L12" s="60">
        <f t="shared" si="0"/>
        <v>0</v>
      </c>
      <c r="M12" s="59">
        <f t="shared" si="1"/>
        <v>0</v>
      </c>
      <c r="N12" s="30">
        <v>1</v>
      </c>
    </row>
    <row r="13" spans="1:14" s="39" customFormat="1" ht="25.5">
      <c r="A13" s="63" t="s">
        <v>71</v>
      </c>
      <c r="B13" s="64" t="s">
        <v>77</v>
      </c>
      <c r="C13" s="56" t="s">
        <v>78</v>
      </c>
      <c r="D13" s="56" t="s">
        <v>74</v>
      </c>
      <c r="E13" s="56" t="s">
        <v>69</v>
      </c>
      <c r="F13" s="57" t="s">
        <v>34</v>
      </c>
      <c r="G13" s="57" t="s">
        <v>79</v>
      </c>
      <c r="H13" s="57" t="s">
        <v>44</v>
      </c>
      <c r="I13" s="58"/>
      <c r="J13" s="59">
        <v>151905.7</v>
      </c>
      <c r="K13" s="60">
        <v>158667.7</v>
      </c>
      <c r="L13" s="60">
        <f t="shared" si="0"/>
        <v>0</v>
      </c>
      <c r="M13" s="59">
        <f t="shared" si="1"/>
        <v>0</v>
      </c>
      <c r="N13" s="30">
        <v>1</v>
      </c>
    </row>
    <row r="14" spans="1:14" s="46" customFormat="1" ht="35.25" customHeight="1">
      <c r="A14" s="63" t="s">
        <v>118</v>
      </c>
      <c r="B14" s="64" t="s">
        <v>119</v>
      </c>
      <c r="C14" s="56">
        <v>1039398</v>
      </c>
      <c r="D14" s="56" t="s">
        <v>120</v>
      </c>
      <c r="E14" s="56" t="s">
        <v>121</v>
      </c>
      <c r="F14" s="57" t="s">
        <v>45</v>
      </c>
      <c r="G14" s="57" t="s">
        <v>46</v>
      </c>
      <c r="H14" s="57" t="s">
        <v>47</v>
      </c>
      <c r="I14" s="58"/>
      <c r="J14" s="59">
        <v>4702.32</v>
      </c>
      <c r="K14" s="60">
        <v>7324.05</v>
      </c>
      <c r="L14" s="60">
        <f t="shared" si="0"/>
        <v>0</v>
      </c>
      <c r="M14" s="59">
        <f t="shared" si="1"/>
        <v>0</v>
      </c>
      <c r="N14" s="30"/>
    </row>
    <row r="15" spans="1:14" s="39" customFormat="1" ht="63.75">
      <c r="A15" s="63" t="s">
        <v>103</v>
      </c>
      <c r="B15" s="64" t="s">
        <v>80</v>
      </c>
      <c r="C15" s="56" t="s">
        <v>81</v>
      </c>
      <c r="D15" s="56" t="s">
        <v>82</v>
      </c>
      <c r="E15" s="56" t="s">
        <v>83</v>
      </c>
      <c r="F15" s="57" t="s">
        <v>45</v>
      </c>
      <c r="G15" s="57" t="s">
        <v>46</v>
      </c>
      <c r="H15" s="57" t="s">
        <v>47</v>
      </c>
      <c r="I15" s="58"/>
      <c r="J15" s="66">
        <v>1768.38</v>
      </c>
      <c r="K15" s="60">
        <v>1773.7</v>
      </c>
      <c r="L15" s="60">
        <f t="shared" si="0"/>
        <v>0</v>
      </c>
      <c r="M15" s="59">
        <f t="shared" si="1"/>
        <v>0</v>
      </c>
      <c r="N15" s="30">
        <v>2</v>
      </c>
    </row>
    <row r="16" spans="1:14" s="44" customFormat="1" ht="42.75" customHeight="1">
      <c r="A16" s="77" t="s">
        <v>104</v>
      </c>
      <c r="B16" s="80" t="s">
        <v>105</v>
      </c>
      <c r="C16" s="56">
        <v>1039252</v>
      </c>
      <c r="D16" s="56" t="s">
        <v>106</v>
      </c>
      <c r="E16" s="56" t="s">
        <v>107</v>
      </c>
      <c r="F16" s="57" t="s">
        <v>45</v>
      </c>
      <c r="G16" s="57" t="s">
        <v>108</v>
      </c>
      <c r="H16" s="57" t="s">
        <v>47</v>
      </c>
      <c r="I16" s="58"/>
      <c r="J16" s="66">
        <v>2345.87</v>
      </c>
      <c r="K16" s="60">
        <v>2459.13</v>
      </c>
      <c r="L16" s="60">
        <f t="shared" si="0"/>
        <v>0</v>
      </c>
      <c r="M16" s="59">
        <f t="shared" si="1"/>
        <v>0</v>
      </c>
      <c r="N16" s="30"/>
    </row>
    <row r="17" spans="1:14" s="44" customFormat="1" ht="36" customHeight="1">
      <c r="A17" s="78"/>
      <c r="B17" s="81"/>
      <c r="C17" s="56">
        <v>1039253</v>
      </c>
      <c r="D17" s="56" t="s">
        <v>106</v>
      </c>
      <c r="E17" s="56" t="s">
        <v>107</v>
      </c>
      <c r="F17" s="57" t="s">
        <v>45</v>
      </c>
      <c r="G17" s="57" t="s">
        <v>109</v>
      </c>
      <c r="H17" s="57" t="s">
        <v>47</v>
      </c>
      <c r="I17" s="58"/>
      <c r="J17" s="66">
        <v>4689.7</v>
      </c>
      <c r="K17" s="60">
        <v>4918.27</v>
      </c>
      <c r="L17" s="60">
        <f t="shared" si="0"/>
        <v>0</v>
      </c>
      <c r="M17" s="59">
        <f t="shared" si="1"/>
        <v>0</v>
      </c>
      <c r="N17" s="30"/>
    </row>
    <row r="18" spans="1:14" s="44" customFormat="1" ht="21.75" customHeight="1">
      <c r="A18" s="79"/>
      <c r="B18" s="82"/>
      <c r="C18" s="83" t="s">
        <v>110</v>
      </c>
      <c r="D18" s="84"/>
      <c r="E18" s="84"/>
      <c r="F18" s="84"/>
      <c r="G18" s="84"/>
      <c r="H18" s="84"/>
      <c r="I18" s="85"/>
      <c r="J18" s="66"/>
      <c r="K18" s="60"/>
      <c r="L18" s="60">
        <f>L16+L17</f>
        <v>0</v>
      </c>
      <c r="M18" s="59">
        <f t="shared" si="1"/>
        <v>0</v>
      </c>
      <c r="N18" s="30"/>
    </row>
    <row r="19" spans="1:14" s="44" customFormat="1" ht="24" customHeight="1">
      <c r="A19" s="63" t="s">
        <v>111</v>
      </c>
      <c r="B19" s="63" t="s">
        <v>112</v>
      </c>
      <c r="C19" s="63">
        <v>14220</v>
      </c>
      <c r="D19" s="63" t="s">
        <v>113</v>
      </c>
      <c r="E19" s="63" t="s">
        <v>87</v>
      </c>
      <c r="F19" s="63" t="s">
        <v>42</v>
      </c>
      <c r="G19" s="63" t="s">
        <v>37</v>
      </c>
      <c r="H19" s="63" t="s">
        <v>48</v>
      </c>
      <c r="I19" s="74"/>
      <c r="J19" s="66">
        <v>40335.1</v>
      </c>
      <c r="K19" s="60">
        <v>40335.1</v>
      </c>
      <c r="L19" s="60">
        <f>I19*K19</f>
        <v>0</v>
      </c>
      <c r="M19" s="59">
        <f t="shared" si="1"/>
        <v>0</v>
      </c>
      <c r="N19" s="30"/>
    </row>
    <row r="20" spans="1:14" s="40" customFormat="1" ht="27" customHeight="1">
      <c r="A20" s="63" t="s">
        <v>114</v>
      </c>
      <c r="B20" s="64" t="s">
        <v>84</v>
      </c>
      <c r="C20" s="56" t="s">
        <v>85</v>
      </c>
      <c r="D20" s="56" t="s">
        <v>86</v>
      </c>
      <c r="E20" s="56" t="s">
        <v>87</v>
      </c>
      <c r="F20" s="57" t="s">
        <v>34</v>
      </c>
      <c r="G20" s="57" t="s">
        <v>43</v>
      </c>
      <c r="H20" s="57" t="s">
        <v>35</v>
      </c>
      <c r="I20" s="58"/>
      <c r="J20" s="66">
        <v>79740.3</v>
      </c>
      <c r="K20" s="60">
        <v>86121.9</v>
      </c>
      <c r="L20" s="60">
        <f t="shared" si="0"/>
        <v>0</v>
      </c>
      <c r="M20" s="59">
        <f t="shared" si="1"/>
        <v>0</v>
      </c>
      <c r="N20" s="30">
        <v>1</v>
      </c>
    </row>
    <row r="21" spans="1:14" s="40" customFormat="1" ht="27" customHeight="1">
      <c r="A21" s="67">
        <v>45</v>
      </c>
      <c r="B21" s="68" t="s">
        <v>88</v>
      </c>
      <c r="C21" s="56" t="s">
        <v>89</v>
      </c>
      <c r="D21" s="56" t="s">
        <v>86</v>
      </c>
      <c r="E21" s="56" t="s">
        <v>90</v>
      </c>
      <c r="F21" s="57" t="s">
        <v>34</v>
      </c>
      <c r="G21" s="57" t="s">
        <v>37</v>
      </c>
      <c r="H21" s="57" t="s">
        <v>35</v>
      </c>
      <c r="I21" s="58"/>
      <c r="J21" s="66">
        <v>128268.2</v>
      </c>
      <c r="K21" s="60">
        <v>128963.9</v>
      </c>
      <c r="L21" s="60">
        <f t="shared" si="0"/>
        <v>0</v>
      </c>
      <c r="M21" s="59">
        <f t="shared" si="1"/>
        <v>0</v>
      </c>
      <c r="N21" s="30">
        <v>1</v>
      </c>
    </row>
    <row r="22" spans="1:14" s="42" customFormat="1" ht="31.5" customHeight="1">
      <c r="A22" s="67">
        <v>50</v>
      </c>
      <c r="B22" s="64" t="s">
        <v>92</v>
      </c>
      <c r="C22" s="56" t="s">
        <v>91</v>
      </c>
      <c r="D22" s="64" t="s">
        <v>93</v>
      </c>
      <c r="E22" s="64" t="s">
        <v>94</v>
      </c>
      <c r="F22" s="64" t="s">
        <v>34</v>
      </c>
      <c r="G22" s="64" t="s">
        <v>95</v>
      </c>
      <c r="H22" s="64" t="s">
        <v>35</v>
      </c>
      <c r="I22" s="69"/>
      <c r="J22" s="70">
        <v>54487.05</v>
      </c>
      <c r="K22" s="60">
        <v>58025.45</v>
      </c>
      <c r="L22" s="60">
        <f t="shared" si="0"/>
        <v>0</v>
      </c>
      <c r="M22" s="59">
        <f t="shared" si="1"/>
        <v>0</v>
      </c>
      <c r="N22" s="30">
        <v>1</v>
      </c>
    </row>
    <row r="23" spans="1:14" s="31" customFormat="1" ht="18.75" customHeight="1">
      <c r="A23" s="97" t="s">
        <v>39</v>
      </c>
      <c r="B23" s="98"/>
      <c r="C23" s="98"/>
      <c r="D23" s="98"/>
      <c r="E23" s="98"/>
      <c r="F23" s="98"/>
      <c r="G23" s="98"/>
      <c r="H23" s="95"/>
      <c r="I23" s="95"/>
      <c r="J23" s="99"/>
      <c r="K23" s="71"/>
      <c r="L23" s="60">
        <f>SUM(L5:L22)</f>
        <v>0</v>
      </c>
      <c r="M23" s="72">
        <f>SUM(M5:M22)</f>
        <v>0</v>
      </c>
      <c r="N23" s="45">
        <f>AVERAGE(N5:N22)</f>
        <v>1.4</v>
      </c>
    </row>
    <row r="24" spans="1:14" s="31" customFormat="1" ht="21.75" customHeigh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6"/>
      <c r="K24" s="71"/>
      <c r="L24" s="60">
        <f>L23*0.1</f>
        <v>0</v>
      </c>
      <c r="M24" s="72">
        <f>M23*0.1</f>
        <v>0</v>
      </c>
      <c r="N24" s="45"/>
    </row>
    <row r="25" spans="1:14" s="31" customFormat="1" ht="21" customHeigh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6"/>
      <c r="K25" s="71"/>
      <c r="L25" s="60">
        <f>L23+L24</f>
        <v>0</v>
      </c>
      <c r="M25" s="72">
        <f>M23+M24</f>
        <v>0</v>
      </c>
      <c r="N25" s="45"/>
    </row>
    <row r="26" ht="12">
      <c r="G26" s="32"/>
    </row>
    <row r="27" spans="1:13" s="31" customFormat="1" ht="15.75" customHeight="1">
      <c r="A27" s="33"/>
      <c r="C27" s="34"/>
      <c r="D27" s="34"/>
      <c r="E27" s="34"/>
      <c r="F27" s="34"/>
      <c r="G27" s="34"/>
      <c r="H27" s="35"/>
      <c r="I27" s="36"/>
      <c r="J27" s="37"/>
      <c r="K27" s="37"/>
      <c r="L27" s="37"/>
      <c r="M27" s="38"/>
    </row>
  </sheetData>
  <sheetProtection/>
  <mergeCells count="14">
    <mergeCell ref="N5:N7"/>
    <mergeCell ref="B5:B7"/>
    <mergeCell ref="A24:J24"/>
    <mergeCell ref="A25:J25"/>
    <mergeCell ref="A23:J23"/>
    <mergeCell ref="A1:M1"/>
    <mergeCell ref="A2:M2"/>
    <mergeCell ref="A5:A7"/>
    <mergeCell ref="A16:A18"/>
    <mergeCell ref="B16:B18"/>
    <mergeCell ref="C18:I18"/>
    <mergeCell ref="F5:F6"/>
    <mergeCell ref="H5:H6"/>
    <mergeCell ref="C7:I7"/>
  </mergeCells>
  <printOptions/>
  <pageMargins left="0.2" right="0.2" top="0.2" bottom="0.25" header="0.2" footer="0.3"/>
  <pageSetup fitToHeight="1" fitToWidth="1" orientation="landscape" scale="91" r:id="rId1"/>
  <ignoredErrors>
    <ignoredError sqref="M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50</v>
      </c>
    </row>
    <row r="4" ht="15" thickBot="1"/>
    <row r="5" spans="2:7" ht="24.75" thickBot="1">
      <c r="B5" s="2" t="s">
        <v>5</v>
      </c>
      <c r="C5" s="3" t="s">
        <v>115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specifikacija!L23</f>
        <v>0</v>
      </c>
      <c r="F6" s="13">
        <f>specifikacija!M23</f>
        <v>0</v>
      </c>
      <c r="G6" s="14">
        <f>specifikacija!M25</f>
        <v>0</v>
      </c>
    </row>
    <row r="7" spans="2:7" ht="36.75" customHeight="1" thickBot="1">
      <c r="B7" s="2" t="s">
        <v>6</v>
      </c>
      <c r="C7" s="21" t="s">
        <v>19</v>
      </c>
      <c r="E7" s="100" t="s">
        <v>4</v>
      </c>
      <c r="F7" s="101"/>
      <c r="G7" s="10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41">
        <f>SUBTOTAL(101,specifikacija!N5:N22)</f>
        <v>1.4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116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117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2021-05-26T11:21:30Z</dcterms:modified>
  <cp:category/>
  <cp:version/>
  <cp:contentType/>
  <cp:contentStatus/>
</cp:coreProperties>
</file>