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jana.ilic\Desktop\"/>
    </mc:Choice>
  </mc:AlternateContent>
  <xr:revisionPtr revIDLastSave="0" documentId="8_{0A8AA878-BAC3-44CB-9BE0-CC9CAE358D0A}" xr6:coauthVersionLast="36" xr6:coauthVersionMax="36" xr10:uidLastSave="{00000000-0000-0000-0000-000000000000}"/>
  <bookViews>
    <workbookView xWindow="0" yWindow="0" windowWidth="28800" windowHeight="11925" xr2:uid="{B479A22F-35B6-455C-8EC2-71017EA0F550}"/>
  </bookViews>
  <sheets>
    <sheet name="Raspodela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" i="4" l="1"/>
  <c r="O10" i="4"/>
  <c r="N10" i="4"/>
  <c r="L10" i="4"/>
  <c r="J10" i="4"/>
  <c r="H10" i="4"/>
  <c r="G10" i="4"/>
  <c r="E10" i="4"/>
  <c r="D10" i="4"/>
  <c r="AD24" i="4" l="1"/>
  <c r="Z66" i="4" l="1"/>
  <c r="AA66" i="4"/>
  <c r="Y66" i="4"/>
  <c r="N27" i="4" l="1"/>
  <c r="G58" i="4" l="1"/>
</calcChain>
</file>

<file path=xl/sharedStrings.xml><?xml version="1.0" encoding="utf-8"?>
<sst xmlns="http://schemas.openxmlformats.org/spreadsheetml/2006/main" count="94" uniqueCount="94">
  <si>
    <t>R.Br</t>
  </si>
  <si>
    <t>Naziv centra</t>
  </si>
  <si>
    <t>KC Niš</t>
  </si>
  <si>
    <t>Vojno-medicinska akademija</t>
  </si>
  <si>
    <t>KC Srbije</t>
  </si>
  <si>
    <t>KC Vojvodine</t>
  </si>
  <si>
    <t>KC Kragujevac</t>
  </si>
  <si>
    <t>OB Ćuprija</t>
  </si>
  <si>
    <t>OB Kruševac</t>
  </si>
  <si>
    <t>ZC Vranje</t>
  </si>
  <si>
    <t>OB Valjevo</t>
  </si>
  <si>
    <t>OB Sremska Mitrovica</t>
  </si>
  <si>
    <t>OB Zrenjanin</t>
  </si>
  <si>
    <t>OB Šabac</t>
  </si>
  <si>
    <t>SB Lazarevac</t>
  </si>
  <si>
    <t>OB Sombor</t>
  </si>
  <si>
    <t>ZC Čačak</t>
  </si>
  <si>
    <t>ZC Užice</t>
  </si>
  <si>
    <t>ZC Loznica</t>
  </si>
  <si>
    <t>OB Novi Pazar</t>
  </si>
  <si>
    <t>OB Kikinda</t>
  </si>
  <si>
    <t>OB Leskovac</t>
  </si>
  <si>
    <t>DZ Obrenovac</t>
  </si>
  <si>
    <t>ZC "Studenica"Kraljevo</t>
  </si>
  <si>
    <t>OB Požarevac</t>
  </si>
  <si>
    <t>OB Smederevo</t>
  </si>
  <si>
    <t>OB Vrbas</t>
  </si>
  <si>
    <t>Spec. bol. za interne bolesti Mladenovac</t>
  </si>
  <si>
    <t>ZC Zaječar</t>
  </si>
  <si>
    <t>OB Vršac</t>
  </si>
  <si>
    <t>OB "Stefan Veliki", Smed Palanka</t>
  </si>
  <si>
    <t>DZ Stara Pazova</t>
  </si>
  <si>
    <t>DZ Bačka Palanka</t>
  </si>
  <si>
    <t xml:space="preserve">OB Subotica </t>
  </si>
  <si>
    <t>OB Pirot</t>
  </si>
  <si>
    <t>ZC Kosovska Mitrovica</t>
  </si>
  <si>
    <t>ZC Aranđelovac</t>
  </si>
  <si>
    <t>OB Prokuplje</t>
  </si>
  <si>
    <t>ZC Bor</t>
  </si>
  <si>
    <t>ZC Petrovac na Mlavi</t>
  </si>
  <si>
    <t>DZ Ivanjica</t>
  </si>
  <si>
    <t>DZ Barajevo</t>
  </si>
  <si>
    <t>DZ Tutin</t>
  </si>
  <si>
    <t>ZC Kladovo</t>
  </si>
  <si>
    <t>ZC Negotin</t>
  </si>
  <si>
    <t>DZ Bačka Topola</t>
  </si>
  <si>
    <t>OB Priboj</t>
  </si>
  <si>
    <t>DZ Svilajnac</t>
  </si>
  <si>
    <t>ZC Knjaževac</t>
  </si>
  <si>
    <t>DZ Ljubovija</t>
  </si>
  <si>
    <t>DZ Kučevo (*januar 2017)</t>
  </si>
  <si>
    <t>Dečja klinika</t>
  </si>
  <si>
    <t>OB Senta</t>
  </si>
  <si>
    <t>DZ Kuršumlija</t>
  </si>
  <si>
    <t>DZ Lebane</t>
  </si>
  <si>
    <t>OB Majdanpek</t>
  </si>
  <si>
    <t>VB Niš</t>
  </si>
  <si>
    <t>DZ Žagubica</t>
  </si>
  <si>
    <t>OB Pančevo</t>
  </si>
  <si>
    <t>KBC Zvezdara</t>
  </si>
  <si>
    <t>KBC Zemun</t>
  </si>
  <si>
    <t>KBC " dr Dragiša Mišović"</t>
  </si>
  <si>
    <t>Dijalizator, Sintetičko vlakno, High - flux 1.3m2 sterilisan bez etilenoksida</t>
  </si>
  <si>
    <t>Dijalizator, Sintetičko vlakno, High - flux 1.4m2 sterilisan bez etilenoksida</t>
  </si>
  <si>
    <t>Dijalizator, Sintetičko vlakno, High - flux 1.5m2 sterilisan bez etilenoksida i bez bisfenola A</t>
  </si>
  <si>
    <t xml:space="preserve">Dijalizator, Sintetičko vlakno, High - flux 1.7m2 sterilisan bez etilenoksida </t>
  </si>
  <si>
    <t>Dijalizator, Sintetičko vlakno, High - flux 1.7m2 sterilisan bez etilenoksida, Hemodijafiltracija</t>
  </si>
  <si>
    <t>Dijalizator, Sintetičko vlakno, High - flux 1.8m2 sterilisan bez etilenoksida</t>
  </si>
  <si>
    <t>Dijalizator, Sintetičko vlakno, High - flux 1.8m2 sterilisan bez etilenoksida, Hemodijafiltracija</t>
  </si>
  <si>
    <t>Dijalizator, Sintetičko vlakno, High - flux 2.0m2 sterilisan bez etilenoksida, Hemodijafiltracija</t>
  </si>
  <si>
    <t>Dijalizator, Sintetičko vlakno, High - flux 2.1m2 sterilisan bez etilenoksida, Hemodijafiltracija</t>
  </si>
  <si>
    <t>Dijalizator, Sintetičko vlakno, High - flux 2.2m2 sterilisan bez etilenoksida, Hemodijafiltracija</t>
  </si>
  <si>
    <t>Dijalizator, Sintetičko vlakno, High - flux 2.3m2 sterilisan bez etilenoksida, Hemodijafiltracija</t>
  </si>
  <si>
    <t>Dijalizator, Sintetičko vlakno, High - flux 2.5m2 sterilisan bez etilenoksida, Hemodijafiltracija</t>
  </si>
  <si>
    <t>Dijalizator, Sintetičko vlakno, Low - flux 1.3m2 sterilisan bez etilenoksida</t>
  </si>
  <si>
    <t>Dijalizator, Sintetičko vlakno, Low - flux 1.4m2 sterilisan bez etilenoksida</t>
  </si>
  <si>
    <t>Dijalizator, Sintetičko vlakno, Low - flux 1.5m2 sterilisan bez etilenoksida</t>
  </si>
  <si>
    <t>Dijalizator, Sintetičko vlakno, Low - flux 1.6m2 sterilisan bez etilenoksida</t>
  </si>
  <si>
    <t>Dijalizator, Sintetičko vlakno, Low - flux 1.7m2 sterilisan bez etilenoksida</t>
  </si>
  <si>
    <t>Dijalizator, Sintetičko vlakno, Low - flux 1.8m2 sterilisan bez etilenoksida</t>
  </si>
  <si>
    <t xml:space="preserve">Dijalizator, Sintetičko vlakno, High - flux 1.7m2 sterilisan bez etilenoksida, odloženog zadržavanja molekula velike mase (HRO-9,4 kda) i beta 2 mikroglobulina namenjena isključivo za proširenu hemodijalizu (HDx) </t>
  </si>
  <si>
    <t xml:space="preserve">Dijalizator, Sintetičko vlakno, High - flux 2.0m2 sterilisan bez etilenoksida, odloženog zadržavanja molekula velike mase (HRO-9,4 kda) i beta 2 mikroglobulina namenjena isključivo za proširenu hemodijalizu (HDx) </t>
  </si>
  <si>
    <r>
      <t xml:space="preserve">Dijalizator, Sintetičko vlakno, High - flux 1.6m2 sterilisan bez etilenoksida sa koeficijentom prosejavanja </t>
    </r>
    <r>
      <rPr>
        <sz val="8"/>
        <rFont val="Calibri"/>
        <family val="2"/>
      </rPr>
      <t>&gt;</t>
    </r>
    <r>
      <rPr>
        <sz val="8"/>
        <rFont val="Arial"/>
        <family val="2"/>
      </rPr>
      <t xml:space="preserve"> 0,89 za beta 2 mikroglobulin</t>
    </r>
  </si>
  <si>
    <r>
      <t xml:space="preserve">Dijalizator, Sintetičko vlakno, High - flux 1.9m2 sterilisan bez etilenoksida, Hemodijafiltracija sa KUF-om </t>
    </r>
    <r>
      <rPr>
        <sz val="8"/>
        <rFont val="Calibri"/>
        <family val="2"/>
      </rPr>
      <t xml:space="preserve">≥ </t>
    </r>
    <r>
      <rPr>
        <sz val="8"/>
        <rFont val="Arial"/>
        <family val="2"/>
      </rPr>
      <t xml:space="preserve"> 96 ml /h/mmhg</t>
    </r>
  </si>
  <si>
    <t>PARTIJA</t>
  </si>
  <si>
    <t>TROMESEČNA KOLIČINA PO CENTRIMA</t>
  </si>
  <si>
    <t>RASPODELA MATERIJAL ZA DIJALIZU JN 404-1-110/19-93, ZA PARTIJE 1-22</t>
  </si>
  <si>
    <t>Igle za henidijalizu, 14G</t>
  </si>
  <si>
    <t>Igle za henidijalizu, 15G</t>
  </si>
  <si>
    <t>Igle za henidijalizu, 16G</t>
  </si>
  <si>
    <t>Igle za henidijalizu, 17G</t>
  </si>
  <si>
    <t>Koncentrat dijalizni, bez glukoze, finalne koncentracije Na 138-140 mmol/l i opsega koncentrtacije Ca 1,25-1,75mmol/l</t>
  </si>
  <si>
    <t>Koncentrat dijalizni, kiseli sa glukozom, finalne koncentracije Na 138-140 mmol/l i opsega koncentracije Ca1,25-1,75 mmol/l</t>
  </si>
  <si>
    <t>SB za interne bolesti Vrnjačka Banja (*januar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</si>
</sst>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Calibri"/>
      <family val="2"/>
    </font>
    <font>
      <sz val="8"/>
      <name val="Arial"/>
      <family val="2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sz val="2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0" fontId="0" fillId="0" borderId="0" xfId="0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3" fillId="5" borderId="3" xfId="0" applyFont="1" applyFill="1" applyBorder="1"/>
    <xf numFmtId="0" fontId="0" fillId="5" borderId="1" xfId="0" applyFill="1" applyBorder="1" applyAlignment="1">
      <alignment horizontal="center" vertical="center"/>
    </xf>
    <xf numFmtId="0" fontId="3" fillId="5" borderId="1" xfId="0" applyFont="1" applyFill="1" applyBorder="1"/>
    <xf numFmtId="0" fontId="10" fillId="2" borderId="2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4" fillId="0" borderId="0" xfId="0" applyFont="1"/>
    <xf numFmtId="0" fontId="2" fillId="5" borderId="1" xfId="0" applyFont="1" applyFill="1" applyBorder="1" applyAlignment="1">
      <alignment wrapText="1"/>
    </xf>
    <xf numFmtId="0" fontId="11" fillId="0" borderId="0" xfId="0" applyFont="1" applyAlignment="1">
      <alignment horizontal="center" vertical="center"/>
    </xf>
    <xf numFmtId="0" fontId="1" fillId="5" borderId="1" xfId="0" applyFont="1" applyFill="1" applyBorder="1"/>
    <xf numFmtId="3" fontId="0" fillId="0" borderId="1" xfId="0" applyNumberForma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3" fontId="0" fillId="4" borderId="1" xfId="0" applyNumberForma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4" borderId="3" xfId="0" applyNumberForma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/>
    </xf>
    <xf numFmtId="3" fontId="12" fillId="4" borderId="1" xfId="0" applyNumberFormat="1" applyFont="1" applyFill="1" applyBorder="1" applyAlignment="1">
      <alignment horizontal="center"/>
    </xf>
    <xf numFmtId="3" fontId="0" fillId="0" borderId="0" xfId="0" applyNumberFormat="1"/>
    <xf numFmtId="3" fontId="0" fillId="4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3" xfId="1" xr:uid="{421B7937-DADD-414A-BB75-1D5E5B7B32F2}"/>
  </cellStyles>
  <dxfs count="0"/>
  <tableStyles count="0" defaultTableStyle="TableStyleMedium2" defaultPivotStyle="PivotStyleLight16"/>
  <colors>
    <mruColors>
      <color rgb="FFBEFEC6"/>
      <color rgb="FFAAD5F2"/>
      <color rgb="FFCBFFBD"/>
      <color rgb="FF9FFF85"/>
      <color rgb="FFEDFEC6"/>
      <color rgb="FF33CCFF"/>
      <color rgb="FF6CFC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272A7-C1D3-4BDF-B934-F23BA6EA75CD}">
  <sheetPr>
    <pageSetUpPr fitToPage="1"/>
  </sheetPr>
  <dimension ref="A1:AD66"/>
  <sheetViews>
    <sheetView tabSelected="1" topLeftCell="A2" workbookViewId="0">
      <pane xSplit="2" ySplit="3" topLeftCell="N5" activePane="bottomRight" state="frozen"/>
      <selection activeCell="A2" sqref="A2"/>
      <selection pane="topRight" activeCell="C2" sqref="C2"/>
      <selection pane="bottomLeft" activeCell="A5" sqref="A5"/>
      <selection pane="bottomRight" activeCell="X10" sqref="X10"/>
    </sheetView>
  </sheetViews>
  <sheetFormatPr defaultRowHeight="15" x14ac:dyDescent="0.25"/>
  <cols>
    <col min="1" max="1" width="6.140625" customWidth="1"/>
    <col min="2" max="2" width="36.7109375" customWidth="1"/>
    <col min="3" max="22" width="17.85546875" customWidth="1"/>
    <col min="23" max="23" width="20.42578125" customWidth="1"/>
    <col min="24" max="24" width="22.42578125" customWidth="1"/>
    <col min="25" max="30" width="17.85546875" customWidth="1"/>
  </cols>
  <sheetData>
    <row r="1" spans="1:30" ht="66.75" hidden="1" customHeight="1" thickBot="1" x14ac:dyDescent="0.3">
      <c r="A1" s="30" t="s">
        <v>86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15"/>
      <c r="Z1" s="15"/>
      <c r="AA1" s="15"/>
      <c r="AB1" s="15"/>
      <c r="AC1" s="15"/>
      <c r="AD1" s="15"/>
    </row>
    <row r="2" spans="1:30" s="13" customFormat="1" ht="15.75" thickBot="1" x14ac:dyDescent="0.3">
      <c r="A2" s="31" t="s">
        <v>0</v>
      </c>
      <c r="B2" s="18" t="s">
        <v>84</v>
      </c>
      <c r="C2" s="11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2">
        <v>12</v>
      </c>
      <c r="O2" s="12">
        <v>13</v>
      </c>
      <c r="P2" s="12">
        <v>14</v>
      </c>
      <c r="Q2" s="12">
        <v>15</v>
      </c>
      <c r="R2" s="12">
        <v>16</v>
      </c>
      <c r="S2" s="12">
        <v>17</v>
      </c>
      <c r="T2" s="12">
        <v>18</v>
      </c>
      <c r="U2" s="12">
        <v>19</v>
      </c>
      <c r="V2" s="12">
        <v>20</v>
      </c>
      <c r="W2" s="12">
        <v>21</v>
      </c>
      <c r="X2" s="12">
        <v>22</v>
      </c>
      <c r="Y2" s="12">
        <v>23</v>
      </c>
      <c r="Z2" s="12">
        <v>24</v>
      </c>
      <c r="AA2" s="12">
        <v>25</v>
      </c>
      <c r="AB2" s="12">
        <v>26</v>
      </c>
      <c r="AC2" s="12">
        <v>27</v>
      </c>
      <c r="AD2" s="12">
        <v>28</v>
      </c>
    </row>
    <row r="3" spans="1:30" ht="103.5" customHeight="1" x14ac:dyDescent="0.25">
      <c r="A3" s="32"/>
      <c r="B3" s="6" t="s">
        <v>1</v>
      </c>
      <c r="C3" s="19" t="s">
        <v>62</v>
      </c>
      <c r="D3" s="19" t="s">
        <v>63</v>
      </c>
      <c r="E3" s="19" t="s">
        <v>64</v>
      </c>
      <c r="F3" s="19" t="s">
        <v>82</v>
      </c>
      <c r="G3" s="19" t="s">
        <v>65</v>
      </c>
      <c r="H3" s="19" t="s">
        <v>66</v>
      </c>
      <c r="I3" s="19" t="s">
        <v>67</v>
      </c>
      <c r="J3" s="19" t="s">
        <v>68</v>
      </c>
      <c r="K3" s="19" t="s">
        <v>83</v>
      </c>
      <c r="L3" s="19" t="s">
        <v>69</v>
      </c>
      <c r="M3" s="19" t="s">
        <v>70</v>
      </c>
      <c r="N3" s="19" t="s">
        <v>71</v>
      </c>
      <c r="O3" s="19" t="s">
        <v>72</v>
      </c>
      <c r="P3" s="19" t="s">
        <v>73</v>
      </c>
      <c r="Q3" s="19" t="s">
        <v>74</v>
      </c>
      <c r="R3" s="19" t="s">
        <v>75</v>
      </c>
      <c r="S3" s="19" t="s">
        <v>76</v>
      </c>
      <c r="T3" s="19" t="s">
        <v>77</v>
      </c>
      <c r="U3" s="19" t="s">
        <v>78</v>
      </c>
      <c r="V3" s="19" t="s">
        <v>79</v>
      </c>
      <c r="W3" s="19" t="s">
        <v>80</v>
      </c>
      <c r="X3" s="20" t="s">
        <v>81</v>
      </c>
      <c r="Y3" s="20" t="s">
        <v>87</v>
      </c>
      <c r="Z3" s="20" t="s">
        <v>88</v>
      </c>
      <c r="AA3" s="20" t="s">
        <v>89</v>
      </c>
      <c r="AB3" s="20" t="s">
        <v>90</v>
      </c>
      <c r="AC3" s="19" t="s">
        <v>91</v>
      </c>
      <c r="AD3" s="19" t="s">
        <v>92</v>
      </c>
    </row>
    <row r="4" spans="1:30" s="1" customFormat="1" ht="18" customHeight="1" x14ac:dyDescent="0.25">
      <c r="A4" s="33" t="s">
        <v>85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1:30" x14ac:dyDescent="0.25">
      <c r="A5" s="7">
        <v>1</v>
      </c>
      <c r="B5" s="8" t="s">
        <v>3</v>
      </c>
      <c r="C5" s="4">
        <v>107.52102088924403</v>
      </c>
      <c r="D5" s="5">
        <v>476.16452108093785</v>
      </c>
      <c r="E5" s="5">
        <v>537.60510444622025</v>
      </c>
      <c r="F5" s="5">
        <v>684</v>
      </c>
      <c r="G5" s="2">
        <v>849</v>
      </c>
      <c r="H5" s="2">
        <v>39</v>
      </c>
      <c r="I5" s="3">
        <v>752.64714622470819</v>
      </c>
      <c r="J5" s="3">
        <v>63.437402324653981</v>
      </c>
      <c r="K5" s="3">
        <v>460.80437523961729</v>
      </c>
      <c r="L5" s="3">
        <v>85.940015982188626</v>
      </c>
      <c r="M5" s="3">
        <v>122.0517188551333</v>
      </c>
      <c r="N5" s="3">
        <v>75.656398341424506</v>
      </c>
      <c r="O5" s="3">
        <v>117.42063488397515</v>
      </c>
      <c r="P5" s="3"/>
      <c r="Q5" s="3">
        <v>174</v>
      </c>
      <c r="R5" s="3">
        <v>111.86794216233777</v>
      </c>
      <c r="S5" s="3"/>
      <c r="T5" s="3">
        <v>160.17560083329099</v>
      </c>
      <c r="U5" s="3">
        <v>39</v>
      </c>
      <c r="V5" s="3">
        <v>153.60145841320576</v>
      </c>
      <c r="W5" s="3"/>
      <c r="X5" s="3">
        <v>69.120656285942587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</row>
    <row r="6" spans="1:30" x14ac:dyDescent="0.25">
      <c r="A6" s="9">
        <v>2</v>
      </c>
      <c r="B6" s="10" t="s">
        <v>2</v>
      </c>
      <c r="C6" s="4">
        <v>202</v>
      </c>
      <c r="D6" s="5">
        <v>900</v>
      </c>
      <c r="E6" s="5">
        <v>1056.4834873813074</v>
      </c>
      <c r="F6" s="5">
        <v>1147.0392148711337</v>
      </c>
      <c r="G6" s="2">
        <v>1690.3735798100918</v>
      </c>
      <c r="H6" s="2">
        <v>71.961618111915342</v>
      </c>
      <c r="I6" s="3">
        <v>1479.0768823338303</v>
      </c>
      <c r="J6" s="3">
        <v>124.66505151099427</v>
      </c>
      <c r="K6" s="3">
        <v>905.55727489826347</v>
      </c>
      <c r="L6" s="3">
        <v>168.88643176852617</v>
      </c>
      <c r="M6" s="3">
        <v>239.85193687805338</v>
      </c>
      <c r="N6" s="3">
        <v>148.67741191704656</v>
      </c>
      <c r="O6" s="3">
        <v>230.75108626532585</v>
      </c>
      <c r="P6" s="3"/>
      <c r="Q6" s="3">
        <v>287</v>
      </c>
      <c r="R6" s="3">
        <v>219.83912110280178</v>
      </c>
      <c r="S6" s="3"/>
      <c r="T6" s="3">
        <v>314.77170875463639</v>
      </c>
      <c r="U6" s="3">
        <v>39</v>
      </c>
      <c r="V6" s="3">
        <v>301.85242496608788</v>
      </c>
      <c r="W6" s="3">
        <v>316.94504621439222</v>
      </c>
      <c r="X6" s="3">
        <v>135.83359123473952</v>
      </c>
      <c r="Y6" s="17">
        <v>500</v>
      </c>
      <c r="Z6" s="17">
        <v>2000</v>
      </c>
      <c r="AA6" s="17">
        <v>7000</v>
      </c>
      <c r="AB6" s="17">
        <v>250</v>
      </c>
      <c r="AC6" s="17">
        <v>0</v>
      </c>
      <c r="AD6" s="17">
        <v>12000</v>
      </c>
    </row>
    <row r="7" spans="1:30" x14ac:dyDescent="0.25">
      <c r="A7" s="9">
        <v>3</v>
      </c>
      <c r="B7" s="10" t="s">
        <v>4</v>
      </c>
      <c r="C7" s="4">
        <v>116.41284549165245</v>
      </c>
      <c r="D7" s="5">
        <v>515.54260146303227</v>
      </c>
      <c r="E7" s="5">
        <v>582.06422745826228</v>
      </c>
      <c r="F7" s="5">
        <v>631.95544695468482</v>
      </c>
      <c r="G7" s="2">
        <v>931.30276393321958</v>
      </c>
      <c r="H7" s="2">
        <v>39.646889093157064</v>
      </c>
      <c r="I7" s="3">
        <v>814.88991844156715</v>
      </c>
      <c r="J7" s="3">
        <v>68.683578840074944</v>
      </c>
      <c r="K7" s="3">
        <v>498.9121949642248</v>
      </c>
      <c r="L7" s="3">
        <v>93.047124360827937</v>
      </c>
      <c r="M7" s="3">
        <v>132.14521003952433</v>
      </c>
      <c r="N7" s="3">
        <v>81.913067209876317</v>
      </c>
      <c r="O7" s="3">
        <v>127.13114248013389</v>
      </c>
      <c r="P7" s="3"/>
      <c r="Q7" s="3">
        <v>97</v>
      </c>
      <c r="R7" s="3">
        <v>121.11925053081498</v>
      </c>
      <c r="S7" s="3"/>
      <c r="T7" s="3">
        <v>173.42187896956455</v>
      </c>
      <c r="U7" s="3">
        <v>39</v>
      </c>
      <c r="V7" s="3">
        <v>166.30406498807494</v>
      </c>
      <c r="W7" s="3">
        <v>174.61926823747868</v>
      </c>
      <c r="X7" s="3">
        <v>94</v>
      </c>
      <c r="Y7" s="17">
        <v>0</v>
      </c>
      <c r="Z7" s="17">
        <v>10000</v>
      </c>
      <c r="AA7" s="17">
        <v>10500</v>
      </c>
      <c r="AB7" s="17">
        <v>0</v>
      </c>
      <c r="AC7" s="17">
        <v>0</v>
      </c>
      <c r="AD7" s="17">
        <v>16000</v>
      </c>
    </row>
    <row r="8" spans="1:30" x14ac:dyDescent="0.25">
      <c r="A8" s="9">
        <v>4</v>
      </c>
      <c r="B8" s="10" t="s">
        <v>5</v>
      </c>
      <c r="C8" s="4">
        <v>114.99554253987462</v>
      </c>
      <c r="D8" s="5">
        <v>509.26597410515905</v>
      </c>
      <c r="E8" s="5">
        <v>574.97771269937311</v>
      </c>
      <c r="F8" s="5">
        <v>624.26151664503368</v>
      </c>
      <c r="G8" s="2">
        <v>919.96434031899696</v>
      </c>
      <c r="H8" s="2">
        <v>39.164196202151587</v>
      </c>
      <c r="I8" s="3">
        <v>804.96879777912238</v>
      </c>
      <c r="J8" s="3">
        <v>67.847370098526028</v>
      </c>
      <c r="K8" s="3">
        <v>492.83803945660554</v>
      </c>
      <c r="L8" s="3">
        <v>91.914294358656946</v>
      </c>
      <c r="M8" s="3">
        <v>130.53636871740625</v>
      </c>
      <c r="N8" s="3">
        <v>80.915792111450358</v>
      </c>
      <c r="O8" s="3">
        <v>125.58334642086737</v>
      </c>
      <c r="P8" s="3"/>
      <c r="Q8" s="3">
        <v>88.620493461621962</v>
      </c>
      <c r="R8" s="3">
        <v>119.64464804541528</v>
      </c>
      <c r="S8" s="3"/>
      <c r="T8" s="3">
        <v>171.3105025151161</v>
      </c>
      <c r="U8" s="3">
        <v>39</v>
      </c>
      <c r="V8" s="3">
        <v>164.2793464855352</v>
      </c>
      <c r="W8" s="3">
        <v>172.49331380981195</v>
      </c>
      <c r="X8" s="3">
        <v>99</v>
      </c>
      <c r="Y8" s="17"/>
      <c r="Z8" s="17"/>
      <c r="AA8" s="17"/>
      <c r="AB8" s="17"/>
      <c r="AC8" s="17"/>
      <c r="AD8" s="17"/>
    </row>
    <row r="9" spans="1:30" ht="15.75" customHeight="1" x14ac:dyDescent="0.25">
      <c r="A9" s="9">
        <v>5</v>
      </c>
      <c r="B9" s="10" t="s">
        <v>6</v>
      </c>
      <c r="C9" s="4">
        <v>113.79918795700513</v>
      </c>
      <c r="D9" s="5">
        <v>503.96783238102267</v>
      </c>
      <c r="E9" s="5">
        <v>568.99593978502571</v>
      </c>
      <c r="F9" s="5">
        <v>617.76702033802792</v>
      </c>
      <c r="G9" s="2">
        <v>910.39350365604105</v>
      </c>
      <c r="H9" s="2">
        <v>38.756752012785746</v>
      </c>
      <c r="I9" s="3">
        <v>796.59431569903586</v>
      </c>
      <c r="J9" s="3">
        <v>67.141520894633018</v>
      </c>
      <c r="K9" s="3">
        <v>487.71080553002201</v>
      </c>
      <c r="L9" s="3">
        <v>90.95806523134911</v>
      </c>
      <c r="M9" s="3">
        <v>129.17833535805181</v>
      </c>
      <c r="N9" s="3">
        <v>80.073985754604109</v>
      </c>
      <c r="O9" s="3">
        <v>124.2768417624751</v>
      </c>
      <c r="P9" s="3"/>
      <c r="Q9" s="3">
        <v>87.69853134772346</v>
      </c>
      <c r="R9" s="3">
        <v>118.39992655583835</v>
      </c>
      <c r="S9" s="3"/>
      <c r="T9" s="3">
        <v>169.52827600223566</v>
      </c>
      <c r="U9" s="3">
        <v>39</v>
      </c>
      <c r="V9" s="3">
        <v>162.57026851000734</v>
      </c>
      <c r="W9" s="3">
        <v>170.6987819355077</v>
      </c>
      <c r="X9" s="3">
        <v>98</v>
      </c>
      <c r="Y9" s="17"/>
      <c r="Z9" s="17">
        <v>5000</v>
      </c>
      <c r="AA9" s="17">
        <v>5000</v>
      </c>
      <c r="AB9" s="17">
        <v>300</v>
      </c>
      <c r="AC9" s="17"/>
      <c r="AD9" s="17">
        <v>3500</v>
      </c>
    </row>
    <row r="10" spans="1:30" x14ac:dyDescent="0.25">
      <c r="A10" s="9">
        <v>6</v>
      </c>
      <c r="B10" s="10" t="s">
        <v>59</v>
      </c>
      <c r="C10" s="4">
        <v>179.30768484602126</v>
      </c>
      <c r="D10" s="25">
        <f>794.07689003238+1096</f>
        <v>1890.0768900323801</v>
      </c>
      <c r="E10" s="25">
        <f>896.538424230106+273</f>
        <v>1169.5384242301061</v>
      </c>
      <c r="F10" s="5">
        <v>973.38457487840128</v>
      </c>
      <c r="G10" s="25">
        <f>1434.46147876817+1866</f>
        <v>3300.4614787681703</v>
      </c>
      <c r="H10" s="25">
        <f>61.067074381845+30</f>
        <v>91.067074381845003</v>
      </c>
      <c r="I10" s="3">
        <v>1255.1537939221489</v>
      </c>
      <c r="J10" s="22">
        <f>105.791534059153+608</f>
        <v>713.79153405915304</v>
      </c>
      <c r="K10" s="3">
        <v>768.46150648294827</v>
      </c>
      <c r="L10" s="22">
        <f>143.31807095907+140</f>
        <v>283.31807095907004</v>
      </c>
      <c r="M10" s="3">
        <v>203.53983768378356</v>
      </c>
      <c r="N10" s="22">
        <f>126.168571672725+672</f>
        <v>798.16857167272497</v>
      </c>
      <c r="O10" s="22">
        <f>195.81679954363+14</f>
        <v>209.81679954363</v>
      </c>
      <c r="P10" s="22">
        <v>42</v>
      </c>
      <c r="Q10" s="3">
        <v>138.18218655740881</v>
      </c>
      <c r="R10" s="3">
        <v>186.55683839051042</v>
      </c>
      <c r="S10" s="3"/>
      <c r="T10" s="3">
        <v>267.11721965347283</v>
      </c>
      <c r="U10" s="3">
        <v>39</v>
      </c>
      <c r="V10" s="3">
        <v>256.15383549431613</v>
      </c>
      <c r="W10" s="3">
        <v>268.96152726903193</v>
      </c>
      <c r="X10" s="22">
        <f>176+370</f>
        <v>546</v>
      </c>
      <c r="Y10" s="17">
        <v>0</v>
      </c>
      <c r="Z10" s="17">
        <v>10200</v>
      </c>
      <c r="AA10" s="17">
        <v>10800</v>
      </c>
      <c r="AB10" s="17">
        <v>600</v>
      </c>
      <c r="AC10" s="17">
        <v>0</v>
      </c>
      <c r="AD10" s="17">
        <v>3800</v>
      </c>
    </row>
    <row r="11" spans="1:30" x14ac:dyDescent="0.25">
      <c r="A11" s="9">
        <v>7</v>
      </c>
      <c r="B11" s="10" t="s">
        <v>60</v>
      </c>
      <c r="C11" s="4">
        <v>94.684459554130797</v>
      </c>
      <c r="D11" s="5">
        <v>419.31689231115064</v>
      </c>
      <c r="E11" s="5">
        <v>473.42229777065404</v>
      </c>
      <c r="F11" s="5">
        <v>514.00135186528155</v>
      </c>
      <c r="G11" s="2">
        <v>757.47567643304637</v>
      </c>
      <c r="H11" s="2">
        <v>39</v>
      </c>
      <c r="I11" s="3">
        <v>662.79121687891552</v>
      </c>
      <c r="J11" s="3">
        <v>55.863831136937172</v>
      </c>
      <c r="K11" s="3">
        <v>405.79054094627486</v>
      </c>
      <c r="L11" s="3">
        <v>75.679935886480266</v>
      </c>
      <c r="M11" s="3">
        <v>107.48038794530333</v>
      </c>
      <c r="N11" s="3">
        <v>66.624043647695899</v>
      </c>
      <c r="O11" s="3">
        <v>103.40219300879328</v>
      </c>
      <c r="P11" s="3"/>
      <c r="Q11" s="3">
        <v>72.967902437822659</v>
      </c>
      <c r="R11" s="3">
        <v>98.512416990390662</v>
      </c>
      <c r="S11" s="3"/>
      <c r="T11" s="3">
        <v>141.05279203292514</v>
      </c>
      <c r="U11" s="3">
        <v>39</v>
      </c>
      <c r="V11" s="3">
        <v>135.26351364875831</v>
      </c>
      <c r="W11" s="3">
        <v>142.0266893311962</v>
      </c>
      <c r="X11" s="3">
        <v>68</v>
      </c>
      <c r="Y11" s="17"/>
      <c r="Z11" s="17"/>
      <c r="AA11" s="17"/>
      <c r="AB11" s="17"/>
      <c r="AC11" s="17"/>
      <c r="AD11" s="17"/>
    </row>
    <row r="12" spans="1:30" x14ac:dyDescent="0.25">
      <c r="A12" s="9">
        <v>8</v>
      </c>
      <c r="B12" s="10" t="s">
        <v>61</v>
      </c>
      <c r="C12" s="4">
        <v>82.419130587414699</v>
      </c>
      <c r="D12" s="5">
        <v>355</v>
      </c>
      <c r="E12" s="5">
        <v>412.09565293707357</v>
      </c>
      <c r="F12" s="5">
        <v>447.41813747453699</v>
      </c>
      <c r="G12" s="2">
        <v>659.35304469931759</v>
      </c>
      <c r="H12" s="2">
        <v>39</v>
      </c>
      <c r="I12" s="3">
        <v>576.93391411190294</v>
      </c>
      <c r="J12" s="3">
        <v>43</v>
      </c>
      <c r="K12" s="3">
        <v>353.22484537463447</v>
      </c>
      <c r="L12" s="3">
        <v>65.876433662369337</v>
      </c>
      <c r="M12" s="3">
        <v>93.557487378228174</v>
      </c>
      <c r="N12" s="3">
        <v>57.993632529758742</v>
      </c>
      <c r="O12" s="3">
        <v>90.00757768221311</v>
      </c>
      <c r="P12" s="3"/>
      <c r="Q12" s="3">
        <v>63.515714279115521</v>
      </c>
      <c r="R12" s="3">
        <v>85.751218295448766</v>
      </c>
      <c r="S12" s="3"/>
      <c r="T12" s="3">
        <v>122.78095625222295</v>
      </c>
      <c r="U12" s="3">
        <v>39</v>
      </c>
      <c r="V12" s="3">
        <v>117.74161512487817</v>
      </c>
      <c r="W12" s="3">
        <v>123.62869588112207</v>
      </c>
      <c r="X12" s="3">
        <v>65</v>
      </c>
      <c r="Y12" s="17">
        <v>0</v>
      </c>
      <c r="Z12" s="17">
        <v>4500</v>
      </c>
      <c r="AA12" s="17">
        <v>4500</v>
      </c>
      <c r="AB12" s="17">
        <v>200</v>
      </c>
      <c r="AC12" s="17">
        <v>0</v>
      </c>
      <c r="AD12" s="17">
        <v>16000</v>
      </c>
    </row>
    <row r="13" spans="1:30" x14ac:dyDescent="0.25">
      <c r="A13" s="9">
        <v>9</v>
      </c>
      <c r="B13" s="10" t="s">
        <v>9</v>
      </c>
      <c r="C13" s="4">
        <v>106.5294477214603</v>
      </c>
      <c r="D13" s="5">
        <v>471.77326848075273</v>
      </c>
      <c r="E13" s="5">
        <v>532.64723860730157</v>
      </c>
      <c r="F13" s="5">
        <v>551</v>
      </c>
      <c r="G13" s="2">
        <v>852.2355817716824</v>
      </c>
      <c r="H13" s="2">
        <v>39</v>
      </c>
      <c r="I13" s="3">
        <v>745.70613405022209</v>
      </c>
      <c r="J13" s="3">
        <v>62.852374155661572</v>
      </c>
      <c r="K13" s="3">
        <v>456.55477594911559</v>
      </c>
      <c r="L13" s="3">
        <v>85.147465714510062</v>
      </c>
      <c r="M13" s="3">
        <v>120.92614165638908</v>
      </c>
      <c r="N13" s="3">
        <v>74.958684964578964</v>
      </c>
      <c r="O13" s="3">
        <v>116.33776615810046</v>
      </c>
      <c r="P13" s="3"/>
      <c r="Q13" s="3">
        <v>82.096157961916802</v>
      </c>
      <c r="R13" s="3">
        <v>110.83628110791363</v>
      </c>
      <c r="S13" s="3"/>
      <c r="T13" s="3">
        <v>158.69844011991259</v>
      </c>
      <c r="U13" s="3">
        <v>39</v>
      </c>
      <c r="V13" s="3">
        <v>152.18492531637187</v>
      </c>
      <c r="W13" s="3">
        <v>161</v>
      </c>
      <c r="X13" s="3">
        <v>113</v>
      </c>
      <c r="Y13" s="17">
        <v>0</v>
      </c>
      <c r="Z13" s="17">
        <v>0</v>
      </c>
      <c r="AA13" s="17">
        <v>5250</v>
      </c>
      <c r="AB13" s="17">
        <v>0</v>
      </c>
      <c r="AC13" s="17">
        <v>0</v>
      </c>
      <c r="AD13" s="17">
        <v>0</v>
      </c>
    </row>
    <row r="14" spans="1:30" x14ac:dyDescent="0.25">
      <c r="A14" s="9">
        <v>10</v>
      </c>
      <c r="B14" s="10" t="s">
        <v>16</v>
      </c>
      <c r="C14" s="4">
        <v>73.899145922925186</v>
      </c>
      <c r="D14" s="5">
        <v>327.26764623009723</v>
      </c>
      <c r="E14" s="5">
        <v>369.49572961462599</v>
      </c>
      <c r="F14" s="5">
        <v>401.16679215302247</v>
      </c>
      <c r="G14" s="2">
        <v>591.19316738340149</v>
      </c>
      <c r="H14" s="2"/>
      <c r="I14" s="3">
        <v>517.2940214604763</v>
      </c>
      <c r="J14" s="3">
        <v>43.600496094525859</v>
      </c>
      <c r="K14" s="3">
        <v>316.71062538396512</v>
      </c>
      <c r="L14" s="3">
        <v>59.066531634109495</v>
      </c>
      <c r="M14" s="3">
        <v>83.886087643366224</v>
      </c>
      <c r="N14" s="3">
        <v>51.998606177624005</v>
      </c>
      <c r="O14" s="3">
        <v>80.703145858257372</v>
      </c>
      <c r="P14" s="3"/>
      <c r="Q14" s="3">
        <v>56.949848954459995</v>
      </c>
      <c r="R14" s="3">
        <v>76.886782822380596</v>
      </c>
      <c r="S14" s="3"/>
      <c r="T14" s="3">
        <v>110.08861338346627</v>
      </c>
      <c r="U14" s="3">
        <v>39</v>
      </c>
      <c r="V14" s="3">
        <v>105.57020846132171</v>
      </c>
      <c r="W14" s="3">
        <v>110.84871888438778</v>
      </c>
      <c r="X14" s="3">
        <v>75</v>
      </c>
      <c r="Y14" s="17">
        <v>0</v>
      </c>
      <c r="Z14" s="17">
        <v>3500</v>
      </c>
      <c r="AA14" s="17">
        <v>3500</v>
      </c>
      <c r="AB14" s="17">
        <v>200</v>
      </c>
      <c r="AC14" s="17">
        <v>0</v>
      </c>
      <c r="AD14" s="17">
        <v>10000</v>
      </c>
    </row>
    <row r="15" spans="1:30" x14ac:dyDescent="0.25">
      <c r="A15" s="9">
        <v>11</v>
      </c>
      <c r="B15" s="10" t="s">
        <v>18</v>
      </c>
      <c r="C15" s="4">
        <v>68.682608822845594</v>
      </c>
      <c r="D15" s="5">
        <v>304.1658390726019</v>
      </c>
      <c r="E15" s="5">
        <v>343.413044114228</v>
      </c>
      <c r="F15" s="5">
        <v>372.84844789544752</v>
      </c>
      <c r="G15" s="2">
        <v>549.46087058276476</v>
      </c>
      <c r="H15" s="2"/>
      <c r="I15" s="3">
        <v>480.77826175991913</v>
      </c>
      <c r="J15" s="3">
        <v>40.522739205478899</v>
      </c>
      <c r="K15" s="3">
        <v>294.35403781219537</v>
      </c>
      <c r="L15" s="3">
        <v>54.897028051974445</v>
      </c>
      <c r="M15" s="3">
        <v>77.964572815190152</v>
      </c>
      <c r="N15" s="3">
        <v>48.328027108132282</v>
      </c>
      <c r="O15" s="3">
        <v>75.006314735177597</v>
      </c>
      <c r="P15" s="3"/>
      <c r="Q15" s="3">
        <v>52.929761899262935</v>
      </c>
      <c r="R15" s="3">
        <v>71.459348579540645</v>
      </c>
      <c r="S15" s="3"/>
      <c r="T15" s="3">
        <v>102.31746354351912</v>
      </c>
      <c r="U15" s="3">
        <v>39</v>
      </c>
      <c r="V15" s="3">
        <v>98.118012604065143</v>
      </c>
      <c r="W15" s="3">
        <v>103.02391323426839</v>
      </c>
      <c r="X15" s="3">
        <v>67</v>
      </c>
      <c r="Y15" s="17"/>
      <c r="Z15" s="17"/>
      <c r="AA15" s="17"/>
      <c r="AB15" s="17"/>
      <c r="AC15" s="17"/>
      <c r="AD15" s="17"/>
    </row>
    <row r="16" spans="1:30" x14ac:dyDescent="0.25">
      <c r="A16" s="9">
        <v>12</v>
      </c>
      <c r="B16" s="10" t="s">
        <v>17</v>
      </c>
      <c r="C16" s="4">
        <v>68.445493500114694</v>
      </c>
      <c r="D16" s="5">
        <v>303.1157569290794</v>
      </c>
      <c r="E16" s="5">
        <v>342.22746750057354</v>
      </c>
      <c r="F16" s="5">
        <v>371.5612504291941</v>
      </c>
      <c r="G16" s="2">
        <v>547.56394800091755</v>
      </c>
      <c r="H16" s="2"/>
      <c r="I16" s="3">
        <v>479.1184545008029</v>
      </c>
      <c r="J16" s="3">
        <v>40.382841165067674</v>
      </c>
      <c r="K16" s="3">
        <v>293.33782928620587</v>
      </c>
      <c r="L16" s="3">
        <v>54.7075051618774</v>
      </c>
      <c r="M16" s="3">
        <v>77.695413050273061</v>
      </c>
      <c r="N16" s="3">
        <v>48.161182604973568</v>
      </c>
      <c r="O16" s="3">
        <v>74.7473678659467</v>
      </c>
      <c r="P16" s="3"/>
      <c r="Q16" s="3">
        <v>52.747030669481255</v>
      </c>
      <c r="R16" s="3">
        <v>71.212647023047921</v>
      </c>
      <c r="S16" s="3"/>
      <c r="T16" s="3">
        <v>101.96422945988516</v>
      </c>
      <c r="U16" s="3">
        <v>39</v>
      </c>
      <c r="V16" s="3">
        <v>97.779276428735301</v>
      </c>
      <c r="W16" s="3">
        <v>102.66824025017206</v>
      </c>
      <c r="X16" s="3">
        <v>67</v>
      </c>
      <c r="Y16" s="17">
        <v>250</v>
      </c>
      <c r="Z16" s="17">
        <v>5000</v>
      </c>
      <c r="AA16" s="17">
        <v>5000</v>
      </c>
      <c r="AB16" s="17">
        <v>0</v>
      </c>
      <c r="AC16" s="17">
        <v>1320</v>
      </c>
      <c r="AD16" s="17">
        <v>9000</v>
      </c>
    </row>
    <row r="17" spans="1:30" x14ac:dyDescent="0.25">
      <c r="A17" s="9">
        <v>13</v>
      </c>
      <c r="B17" s="10" t="s">
        <v>23</v>
      </c>
      <c r="C17" s="4">
        <v>66.618627718165328</v>
      </c>
      <c r="D17" s="5">
        <v>295.0253513233036</v>
      </c>
      <c r="E17" s="5">
        <v>333.0931385908267</v>
      </c>
      <c r="F17" s="5">
        <v>361.64397904146898</v>
      </c>
      <c r="G17" s="2">
        <v>532.94902174532263</v>
      </c>
      <c r="H17" s="2"/>
      <c r="I17" s="3">
        <v>466.3303940271573</v>
      </c>
      <c r="J17" s="3">
        <v>39.304990353717542</v>
      </c>
      <c r="K17" s="3">
        <v>285.50840450642283</v>
      </c>
      <c r="L17" s="3">
        <v>53.247317440447866</v>
      </c>
      <c r="M17" s="3">
        <v>75.621659406934526</v>
      </c>
      <c r="N17" s="3">
        <v>46.875721546546195</v>
      </c>
      <c r="O17" s="3">
        <v>72.752299941644978</v>
      </c>
      <c r="P17" s="3"/>
      <c r="Q17" s="3">
        <v>51.339169603663272</v>
      </c>
      <c r="R17" s="3">
        <v>69.311923667342583</v>
      </c>
      <c r="S17" s="3"/>
      <c r="T17" s="3">
        <v>99.242721406432594</v>
      </c>
      <c r="U17" s="3">
        <v>39</v>
      </c>
      <c r="V17" s="3">
        <v>95.169468168807626</v>
      </c>
      <c r="W17" s="3">
        <v>99.927941577247992</v>
      </c>
      <c r="X17" s="3">
        <v>64</v>
      </c>
      <c r="Y17" s="17">
        <v>0</v>
      </c>
      <c r="Z17" s="17">
        <v>3000</v>
      </c>
      <c r="AA17" s="17">
        <v>3000</v>
      </c>
      <c r="AB17" s="17">
        <v>0</v>
      </c>
      <c r="AC17" s="17">
        <v>0</v>
      </c>
      <c r="AD17" s="17">
        <v>9000</v>
      </c>
    </row>
    <row r="18" spans="1:30" x14ac:dyDescent="0.25">
      <c r="A18" s="9">
        <v>14</v>
      </c>
      <c r="B18" s="10" t="s">
        <v>28</v>
      </c>
      <c r="C18" s="4">
        <v>46.560827008974961</v>
      </c>
      <c r="D18" s="5">
        <v>206.1979481826034</v>
      </c>
      <c r="E18" s="5">
        <v>232.80413504487484</v>
      </c>
      <c r="F18" s="5">
        <v>252.75877519157839</v>
      </c>
      <c r="G18" s="2">
        <v>382</v>
      </c>
      <c r="H18" s="2"/>
      <c r="I18" s="3">
        <v>325.92578906282472</v>
      </c>
      <c r="J18" s="3">
        <v>39.304990353717542</v>
      </c>
      <c r="K18" s="3">
        <v>199.54640146703557</v>
      </c>
      <c r="L18" s="3">
        <v>39</v>
      </c>
      <c r="M18" s="3">
        <v>52.853190201902152</v>
      </c>
      <c r="N18" s="3">
        <v>39</v>
      </c>
      <c r="O18" s="3">
        <v>50.847748867158444</v>
      </c>
      <c r="P18" s="3"/>
      <c r="Q18" s="3">
        <v>39</v>
      </c>
      <c r="R18" s="3">
        <v>48.443214729480665</v>
      </c>
      <c r="S18" s="3"/>
      <c r="T18" s="3">
        <v>69.362329149941559</v>
      </c>
      <c r="U18" s="3">
        <v>39</v>
      </c>
      <c r="V18" s="3">
        <v>66.515467155678522</v>
      </c>
      <c r="W18" s="3">
        <v>69.841240513462452</v>
      </c>
      <c r="X18" s="3"/>
      <c r="Y18" s="17">
        <v>0</v>
      </c>
      <c r="Z18" s="17">
        <v>2000</v>
      </c>
      <c r="AA18" s="17">
        <v>2000</v>
      </c>
      <c r="AB18" s="17">
        <v>0</v>
      </c>
      <c r="AC18" s="17">
        <v>0</v>
      </c>
      <c r="AD18" s="17">
        <v>0</v>
      </c>
    </row>
    <row r="19" spans="1:30" x14ac:dyDescent="0.25">
      <c r="A19" s="9">
        <v>15</v>
      </c>
      <c r="B19" s="10" t="s">
        <v>36</v>
      </c>
      <c r="C19" s="4">
        <v>39</v>
      </c>
      <c r="D19" s="5">
        <v>134.24345584804908</v>
      </c>
      <c r="E19" s="5">
        <v>151.56519208650704</v>
      </c>
      <c r="F19" s="5">
        <v>164.55649426535049</v>
      </c>
      <c r="G19" s="2">
        <v>242.50430733841125</v>
      </c>
      <c r="H19" s="2"/>
      <c r="I19" s="3">
        <v>212.19126892110984</v>
      </c>
      <c r="J19" s="3">
        <v>39.304990353717542</v>
      </c>
      <c r="K19" s="3">
        <v>129.91302178843461</v>
      </c>
      <c r="L19" s="3"/>
      <c r="M19" s="3">
        <v>39</v>
      </c>
      <c r="N19" s="3"/>
      <c r="O19" s="3">
        <v>39</v>
      </c>
      <c r="P19" s="3">
        <v>70</v>
      </c>
      <c r="Q19" s="3"/>
      <c r="R19" s="3"/>
      <c r="S19" s="3">
        <v>39</v>
      </c>
      <c r="T19" s="3">
        <v>45.157766373659868</v>
      </c>
      <c r="U19" s="3"/>
      <c r="V19" s="3">
        <v>43.304340596144868</v>
      </c>
      <c r="W19" s="3">
        <v>43</v>
      </c>
      <c r="X19" s="3"/>
      <c r="Y19" s="17">
        <v>0</v>
      </c>
      <c r="Z19" s="17">
        <v>3000</v>
      </c>
      <c r="AA19" s="17">
        <v>3000</v>
      </c>
      <c r="AB19" s="17">
        <v>0</v>
      </c>
      <c r="AC19" s="17">
        <v>5000</v>
      </c>
      <c r="AD19" s="17">
        <v>0</v>
      </c>
    </row>
    <row r="20" spans="1:30" x14ac:dyDescent="0.25">
      <c r="A20" s="9">
        <v>16</v>
      </c>
      <c r="B20" s="10" t="s">
        <v>38</v>
      </c>
      <c r="C20" s="4"/>
      <c r="D20" s="5">
        <v>122.09591468775452</v>
      </c>
      <c r="E20" s="5">
        <v>137.850226260368</v>
      </c>
      <c r="F20" s="5">
        <v>149.66595993982813</v>
      </c>
      <c r="G20" s="2">
        <v>220.56036201658878</v>
      </c>
      <c r="H20" s="2"/>
      <c r="I20" s="3">
        <v>192.9903167645152</v>
      </c>
      <c r="J20" s="3">
        <v>39.304990353717542</v>
      </c>
      <c r="K20" s="3">
        <v>118.15733679460115</v>
      </c>
      <c r="L20" s="3"/>
      <c r="M20" s="3">
        <v>39</v>
      </c>
      <c r="N20" s="3"/>
      <c r="O20" s="3">
        <v>39</v>
      </c>
      <c r="P20" s="3">
        <v>39</v>
      </c>
      <c r="Q20" s="3"/>
      <c r="R20" s="3"/>
      <c r="S20" s="3">
        <v>67</v>
      </c>
      <c r="T20" s="3">
        <v>57</v>
      </c>
      <c r="U20" s="3"/>
      <c r="V20" s="3">
        <v>39.385778931533721</v>
      </c>
      <c r="W20" s="3">
        <v>41.355067878110404</v>
      </c>
      <c r="X20" s="3"/>
      <c r="Y20" s="17">
        <v>0</v>
      </c>
      <c r="Z20" s="17">
        <v>1800</v>
      </c>
      <c r="AA20" s="17">
        <v>1800</v>
      </c>
      <c r="AB20" s="17">
        <v>0</v>
      </c>
      <c r="AC20" s="17">
        <v>1050</v>
      </c>
      <c r="AD20" s="17">
        <v>900</v>
      </c>
    </row>
    <row r="21" spans="1:30" x14ac:dyDescent="0.25">
      <c r="A21" s="9">
        <v>17</v>
      </c>
      <c r="B21" s="10" t="s">
        <v>39</v>
      </c>
      <c r="C21" s="4"/>
      <c r="D21" s="5">
        <v>114.43508814069251</v>
      </c>
      <c r="E21" s="5">
        <v>129.20090596529801</v>
      </c>
      <c r="F21" s="5">
        <v>140</v>
      </c>
      <c r="G21" s="2">
        <v>206.7214495444768</v>
      </c>
      <c r="H21" s="2"/>
      <c r="I21" s="3">
        <v>180.88126835141719</v>
      </c>
      <c r="J21" s="3">
        <v>39.304990353717542</v>
      </c>
      <c r="K21" s="3">
        <v>98</v>
      </c>
      <c r="L21" s="3"/>
      <c r="M21" s="3">
        <v>39</v>
      </c>
      <c r="N21" s="3"/>
      <c r="O21" s="3">
        <v>39</v>
      </c>
      <c r="P21" s="3">
        <v>39</v>
      </c>
      <c r="Q21" s="3"/>
      <c r="R21" s="3"/>
      <c r="S21" s="3">
        <v>39</v>
      </c>
      <c r="T21" s="3">
        <v>39</v>
      </c>
      <c r="U21" s="3"/>
      <c r="V21" s="3">
        <v>39</v>
      </c>
      <c r="W21" s="3">
        <v>38.760271789589403</v>
      </c>
      <c r="X21" s="3">
        <v>39</v>
      </c>
      <c r="Y21" s="17">
        <v>0</v>
      </c>
      <c r="Z21" s="17">
        <v>1400</v>
      </c>
      <c r="AA21" s="17">
        <v>1400</v>
      </c>
      <c r="AB21" s="17">
        <v>250</v>
      </c>
      <c r="AC21" s="17">
        <v>0</v>
      </c>
      <c r="AD21" s="17">
        <v>270</v>
      </c>
    </row>
    <row r="22" spans="1:30" x14ac:dyDescent="0.25">
      <c r="A22" s="9">
        <v>18</v>
      </c>
      <c r="B22" s="10" t="s">
        <v>35</v>
      </c>
      <c r="C22" s="4"/>
      <c r="D22" s="5">
        <v>106.63106857405927</v>
      </c>
      <c r="E22" s="5">
        <v>120.38991613200241</v>
      </c>
      <c r="F22" s="5">
        <v>130.70905180045975</v>
      </c>
      <c r="G22" s="2">
        <v>192.62386581120384</v>
      </c>
      <c r="H22" s="2"/>
      <c r="I22" s="3">
        <v>168.54588258480337</v>
      </c>
      <c r="J22" s="3">
        <v>39.304990353717542</v>
      </c>
      <c r="K22" s="3">
        <v>103.19135668457349</v>
      </c>
      <c r="L22" s="3"/>
      <c r="M22" s="3">
        <v>39</v>
      </c>
      <c r="N22" s="3"/>
      <c r="O22" s="3">
        <v>39</v>
      </c>
      <c r="P22" s="3">
        <v>39</v>
      </c>
      <c r="Q22" s="3"/>
      <c r="R22" s="3">
        <v>42</v>
      </c>
      <c r="S22" s="3">
        <v>39</v>
      </c>
      <c r="T22" s="3">
        <v>39</v>
      </c>
      <c r="U22" s="3">
        <v>39</v>
      </c>
      <c r="V22" s="3"/>
      <c r="W22" s="3"/>
      <c r="X22" s="3"/>
      <c r="Z22" s="29">
        <v>2000</v>
      </c>
      <c r="AA22" s="29">
        <v>2000</v>
      </c>
      <c r="AB22" s="17"/>
      <c r="AC22" s="17"/>
      <c r="AD22" s="17"/>
    </row>
    <row r="23" spans="1:30" x14ac:dyDescent="0.25">
      <c r="A23" s="9">
        <v>19</v>
      </c>
      <c r="B23" s="10" t="s">
        <v>43</v>
      </c>
      <c r="C23" s="4"/>
      <c r="D23" s="5">
        <v>71.668106295411803</v>
      </c>
      <c r="E23" s="5">
        <v>80.915603881916567</v>
      </c>
      <c r="F23" s="5">
        <v>87.851227071795122</v>
      </c>
      <c r="G23" s="2">
        <v>129.4649662110665</v>
      </c>
      <c r="H23" s="2"/>
      <c r="I23" s="3">
        <v>113.28184543468319</v>
      </c>
      <c r="J23" s="3">
        <v>39.304990353717542</v>
      </c>
      <c r="K23" s="3">
        <v>86</v>
      </c>
      <c r="L23" s="3"/>
      <c r="M23" s="3"/>
      <c r="N23" s="3"/>
      <c r="O23" s="3"/>
      <c r="P23" s="3">
        <v>39</v>
      </c>
      <c r="Q23" s="3"/>
      <c r="R23" s="3"/>
      <c r="S23" s="3">
        <v>39</v>
      </c>
      <c r="T23" s="3">
        <v>39</v>
      </c>
      <c r="U23" s="3">
        <v>39</v>
      </c>
      <c r="V23" s="3"/>
      <c r="W23" s="3"/>
      <c r="X23" s="3"/>
      <c r="Y23" s="17"/>
      <c r="Z23" s="17"/>
      <c r="AA23" s="17"/>
      <c r="AB23" s="17"/>
      <c r="AC23" s="17"/>
      <c r="AD23" s="17"/>
    </row>
    <row r="24" spans="1:30" x14ac:dyDescent="0.25">
      <c r="A24" s="9">
        <v>20</v>
      </c>
      <c r="B24" s="10" t="s">
        <v>44</v>
      </c>
      <c r="C24" s="4"/>
      <c r="D24" s="5">
        <v>71.35785475300743</v>
      </c>
      <c r="E24" s="5">
        <v>80.565319882427744</v>
      </c>
      <c r="F24" s="5">
        <v>87.470918729492979</v>
      </c>
      <c r="G24" s="2">
        <v>128.90451181188439</v>
      </c>
      <c r="H24" s="2"/>
      <c r="I24" s="3">
        <v>129</v>
      </c>
      <c r="J24" s="3">
        <v>39.304990353717542</v>
      </c>
      <c r="K24" s="3">
        <v>69.055988470652352</v>
      </c>
      <c r="L24" s="3"/>
      <c r="M24" s="3"/>
      <c r="N24" s="3"/>
      <c r="O24" s="3"/>
      <c r="P24" s="3">
        <v>39</v>
      </c>
      <c r="Q24" s="3"/>
      <c r="R24" s="3"/>
      <c r="S24" s="3">
        <v>39</v>
      </c>
      <c r="T24" s="3">
        <v>39</v>
      </c>
      <c r="U24" s="3">
        <v>39</v>
      </c>
      <c r="V24" s="3"/>
      <c r="W24" s="3"/>
      <c r="X24" s="3"/>
      <c r="Y24" s="17">
        <v>0</v>
      </c>
      <c r="Z24" s="17">
        <v>1200</v>
      </c>
      <c r="AA24" s="17">
        <v>300</v>
      </c>
      <c r="AB24" s="17">
        <v>0</v>
      </c>
      <c r="AC24" s="17">
        <v>0</v>
      </c>
      <c r="AD24" s="21">
        <f>20+800</f>
        <v>820</v>
      </c>
    </row>
    <row r="25" spans="1:30" x14ac:dyDescent="0.25">
      <c r="A25" s="9">
        <v>21</v>
      </c>
      <c r="B25" s="10" t="s">
        <v>48</v>
      </c>
      <c r="C25" s="4"/>
      <c r="D25" s="5">
        <v>58.613676011165971</v>
      </c>
      <c r="E25" s="5">
        <v>66.17673098034868</v>
      </c>
      <c r="F25" s="5">
        <v>71.849022207235706</v>
      </c>
      <c r="G25" s="2">
        <v>105.88276956855788</v>
      </c>
      <c r="H25" s="2"/>
      <c r="I25" s="3">
        <v>92.647423372488149</v>
      </c>
      <c r="J25" s="3">
        <v>39.304990353717542</v>
      </c>
      <c r="K25" s="3">
        <v>56.722912268870296</v>
      </c>
      <c r="L25" s="3"/>
      <c r="M25" s="3"/>
      <c r="N25" s="3"/>
      <c r="O25" s="3"/>
      <c r="P25" s="3">
        <v>39</v>
      </c>
      <c r="Q25" s="3"/>
      <c r="R25" s="3"/>
      <c r="S25" s="3">
        <v>39</v>
      </c>
      <c r="T25" s="3"/>
      <c r="U25" s="3"/>
      <c r="V25" s="3"/>
      <c r="W25" s="3">
        <v>56</v>
      </c>
      <c r="X25" s="3"/>
      <c r="Y25" s="17">
        <v>0</v>
      </c>
      <c r="Z25" s="17">
        <v>300</v>
      </c>
      <c r="AA25" s="17">
        <v>1000</v>
      </c>
      <c r="AB25" s="17">
        <v>100</v>
      </c>
      <c r="AC25" s="17">
        <v>0</v>
      </c>
      <c r="AD25" s="17">
        <v>0</v>
      </c>
    </row>
    <row r="26" spans="1:30" x14ac:dyDescent="0.25">
      <c r="A26" s="9">
        <v>22</v>
      </c>
      <c r="B26" s="10" t="s">
        <v>58</v>
      </c>
      <c r="C26" s="4">
        <v>114.90392980154678</v>
      </c>
      <c r="D26" s="5">
        <v>483</v>
      </c>
      <c r="E26" s="5">
        <v>574.51964900773396</v>
      </c>
      <c r="F26" s="5">
        <v>623.764190351254</v>
      </c>
      <c r="G26" s="2">
        <v>919.23143841237425</v>
      </c>
      <c r="H26" s="2">
        <v>39.132995520983933</v>
      </c>
      <c r="I26" s="3">
        <v>804.32750861082752</v>
      </c>
      <c r="J26" s="3">
        <v>67.793318582912605</v>
      </c>
      <c r="K26" s="3">
        <v>492.44541343520052</v>
      </c>
      <c r="L26" s="3">
        <v>91.841069605664899</v>
      </c>
      <c r="M26" s="3">
        <v>130.43237517187009</v>
      </c>
      <c r="N26" s="3">
        <v>80.851329462502676</v>
      </c>
      <c r="O26" s="3">
        <v>125.48329876684635</v>
      </c>
      <c r="P26" s="3"/>
      <c r="Q26" s="3">
        <v>88.549892759206301</v>
      </c>
      <c r="R26" s="3">
        <v>119.54933153495219</v>
      </c>
      <c r="S26" s="3">
        <v>39</v>
      </c>
      <c r="T26" s="3">
        <v>171.17402571007571</v>
      </c>
      <c r="U26" s="3">
        <v>39</v>
      </c>
      <c r="V26" s="3">
        <v>164.14847114506685</v>
      </c>
      <c r="W26" s="3">
        <v>184</v>
      </c>
      <c r="X26" s="3">
        <v>73.866812015280075</v>
      </c>
      <c r="Y26" s="17">
        <v>0</v>
      </c>
      <c r="Z26" s="17">
        <v>4750</v>
      </c>
      <c r="AA26" s="17">
        <v>4750</v>
      </c>
      <c r="AB26" s="17"/>
      <c r="AC26" s="17"/>
      <c r="AD26" s="17">
        <v>3500</v>
      </c>
    </row>
    <row r="27" spans="1:30" x14ac:dyDescent="0.25">
      <c r="A27" s="9">
        <v>23</v>
      </c>
      <c r="B27" s="10" t="s">
        <v>7</v>
      </c>
      <c r="C27" s="4">
        <v>112.94233940440941</v>
      </c>
      <c r="D27" s="5">
        <v>500.17321736238455</v>
      </c>
      <c r="E27" s="5">
        <v>564.71169702204713</v>
      </c>
      <c r="F27" s="5">
        <v>613.11555676679404</v>
      </c>
      <c r="G27" s="2">
        <v>903.53871523527528</v>
      </c>
      <c r="H27" s="2">
        <v>39.132995520983933</v>
      </c>
      <c r="I27" s="3">
        <v>790.5963758308659</v>
      </c>
      <c r="J27" s="3">
        <v>66.635980248601555</v>
      </c>
      <c r="K27" s="3">
        <v>484.03859744746893</v>
      </c>
      <c r="L27" s="3">
        <v>90.273198423952962</v>
      </c>
      <c r="M27" s="3">
        <v>128.2056898439196</v>
      </c>
      <c r="N27" s="22">
        <f>79.4710703909169+17</f>
        <v>96.471070390916907</v>
      </c>
      <c r="O27" s="3">
        <v>123.34110193957254</v>
      </c>
      <c r="P27" s="3"/>
      <c r="Q27" s="3">
        <v>87.038207131012371</v>
      </c>
      <c r="R27" s="3">
        <v>117.50843684033055</v>
      </c>
      <c r="S27" s="3">
        <v>39</v>
      </c>
      <c r="T27" s="3">
        <v>168.25181647274022</v>
      </c>
      <c r="U27" s="3"/>
      <c r="V27" s="3">
        <v>161.34619914915632</v>
      </c>
      <c r="W27" s="3">
        <v>193</v>
      </c>
      <c r="X27" s="3">
        <v>72.605789617120337</v>
      </c>
      <c r="Y27" s="27">
        <v>500</v>
      </c>
      <c r="Z27" s="27">
        <v>2000</v>
      </c>
      <c r="AA27" s="27">
        <v>1000</v>
      </c>
      <c r="AB27" s="26"/>
      <c r="AC27" s="27">
        <v>5000</v>
      </c>
      <c r="AD27" s="17"/>
    </row>
    <row r="28" spans="1:30" x14ac:dyDescent="0.25">
      <c r="A28" s="9">
        <v>24</v>
      </c>
      <c r="B28" s="10" t="s">
        <v>8</v>
      </c>
      <c r="C28" s="4">
        <v>105.17681258497272</v>
      </c>
      <c r="D28" s="5">
        <v>465.78302716202205</v>
      </c>
      <c r="E28" s="5">
        <v>525.88406292486366</v>
      </c>
      <c r="F28" s="5">
        <v>570.95983974699482</v>
      </c>
      <c r="G28" s="2">
        <v>841.41450067978178</v>
      </c>
      <c r="H28" s="2">
        <v>39.132995520983933</v>
      </c>
      <c r="I28" s="3">
        <v>736.23768809480907</v>
      </c>
      <c r="J28" s="3">
        <v>62.054319425133905</v>
      </c>
      <c r="K28" s="3">
        <v>450.75776822131166</v>
      </c>
      <c r="L28" s="3">
        <v>84.066323773274632</v>
      </c>
      <c r="M28" s="3">
        <v>119.39070754288475</v>
      </c>
      <c r="N28" s="3">
        <v>74.006912912469005</v>
      </c>
      <c r="O28" s="3">
        <v>114.86059197226058</v>
      </c>
      <c r="P28" s="3"/>
      <c r="Q28" s="3">
        <v>81.053759355662194</v>
      </c>
      <c r="R28" s="3">
        <v>109.42896086519377</v>
      </c>
      <c r="S28" s="3">
        <v>39</v>
      </c>
      <c r="T28" s="3">
        <v>156.68340023372795</v>
      </c>
      <c r="U28" s="3"/>
      <c r="V28" s="3">
        <v>150.2525894071039</v>
      </c>
      <c r="W28" s="3">
        <v>174</v>
      </c>
      <c r="X28" s="3">
        <v>67.613665233196755</v>
      </c>
      <c r="Y28" s="17">
        <v>0</v>
      </c>
      <c r="Z28" s="17">
        <v>5000</v>
      </c>
      <c r="AA28" s="17">
        <v>5000</v>
      </c>
      <c r="AB28" s="17">
        <v>0</v>
      </c>
      <c r="AC28" s="17">
        <v>0</v>
      </c>
      <c r="AD28" s="17">
        <v>0</v>
      </c>
    </row>
    <row r="29" spans="1:30" x14ac:dyDescent="0.25">
      <c r="A29" s="9">
        <v>25</v>
      </c>
      <c r="B29" s="10" t="s">
        <v>10</v>
      </c>
      <c r="C29" s="4">
        <v>104.7456938163711</v>
      </c>
      <c r="D29" s="5">
        <v>444</v>
      </c>
      <c r="E29" s="5">
        <v>523.72846908185556</v>
      </c>
      <c r="F29" s="5">
        <v>568.61948071744314</v>
      </c>
      <c r="G29" s="2">
        <v>837.96555053096881</v>
      </c>
      <c r="H29" s="2">
        <v>39.132995520983933</v>
      </c>
      <c r="I29" s="3">
        <v>733.21985671459765</v>
      </c>
      <c r="J29" s="3">
        <v>61.799959351658948</v>
      </c>
      <c r="K29" s="3">
        <v>448.91011635587614</v>
      </c>
      <c r="L29" s="3">
        <v>83.721736700370911</v>
      </c>
      <c r="M29" s="3">
        <v>118.90132615212639</v>
      </c>
      <c r="N29" s="3">
        <v>73.703559270362277</v>
      </c>
      <c r="O29" s="3">
        <v>114.38977948274984</v>
      </c>
      <c r="P29" s="3"/>
      <c r="Q29" s="3">
        <v>117</v>
      </c>
      <c r="R29" s="3">
        <v>108.98041258066154</v>
      </c>
      <c r="S29" s="3">
        <v>39</v>
      </c>
      <c r="T29" s="3">
        <v>156.04115644530256</v>
      </c>
      <c r="U29" s="3"/>
      <c r="V29" s="3">
        <v>149.63670545195873</v>
      </c>
      <c r="W29" s="3">
        <v>157.11854072455665</v>
      </c>
      <c r="X29" s="3">
        <v>67.336517453381418</v>
      </c>
      <c r="Y29" s="17">
        <v>0</v>
      </c>
      <c r="Z29" s="17">
        <v>5800</v>
      </c>
      <c r="AA29" s="17">
        <v>5800</v>
      </c>
      <c r="AB29" s="17">
        <v>700</v>
      </c>
      <c r="AC29" s="17">
        <v>8000</v>
      </c>
      <c r="AD29" s="17">
        <v>3500</v>
      </c>
    </row>
    <row r="30" spans="1:30" x14ac:dyDescent="0.25">
      <c r="A30" s="9">
        <v>26</v>
      </c>
      <c r="B30" s="10" t="s">
        <v>11</v>
      </c>
      <c r="C30" s="4">
        <v>103.98584698671074</v>
      </c>
      <c r="D30" s="5">
        <v>460.50875094114758</v>
      </c>
      <c r="E30" s="5">
        <v>519.92923493355374</v>
      </c>
      <c r="F30" s="5">
        <v>564.49459792785831</v>
      </c>
      <c r="G30" s="2">
        <v>831.88677589368592</v>
      </c>
      <c r="H30" s="2">
        <v>39.132995520983933</v>
      </c>
      <c r="I30" s="3">
        <v>727.9009289069752</v>
      </c>
      <c r="J30" s="3">
        <v>61.351649722159337</v>
      </c>
      <c r="K30" s="3">
        <v>445.65362994304604</v>
      </c>
      <c r="L30" s="3">
        <v>83.114401984378091</v>
      </c>
      <c r="M30" s="3">
        <v>118.03879145091479</v>
      </c>
      <c r="N30" s="3">
        <v>73.16889847614911</v>
      </c>
      <c r="O30" s="3">
        <v>113.55997246998719</v>
      </c>
      <c r="P30" s="3"/>
      <c r="Q30" s="3">
        <v>95</v>
      </c>
      <c r="R30" s="3">
        <v>108.18984622917348</v>
      </c>
      <c r="S30" s="3">
        <v>39</v>
      </c>
      <c r="T30" s="3">
        <v>154.90920176820282</v>
      </c>
      <c r="U30" s="3"/>
      <c r="V30" s="3">
        <v>148.55120998101535</v>
      </c>
      <c r="W30" s="3">
        <v>155.97877048006612</v>
      </c>
      <c r="X30" s="3">
        <v>66.848044491456903</v>
      </c>
      <c r="Y30" s="17">
        <v>0</v>
      </c>
      <c r="Z30" s="17">
        <v>0</v>
      </c>
      <c r="AA30" s="17">
        <v>10000</v>
      </c>
      <c r="AB30" s="17">
        <v>3000</v>
      </c>
      <c r="AC30" s="17">
        <v>0</v>
      </c>
      <c r="AD30" s="17">
        <v>0</v>
      </c>
    </row>
    <row r="31" spans="1:30" x14ac:dyDescent="0.25">
      <c r="A31" s="9">
        <v>27</v>
      </c>
      <c r="B31" s="10" t="s">
        <v>12</v>
      </c>
      <c r="C31" s="4">
        <v>97.233449273487864</v>
      </c>
      <c r="D31" s="5">
        <v>430.60527535401769</v>
      </c>
      <c r="E31" s="5">
        <v>486.16724636743936</v>
      </c>
      <c r="F31" s="5">
        <v>527.8387246275056</v>
      </c>
      <c r="G31" s="2">
        <v>777.86759418790291</v>
      </c>
      <c r="H31" s="2">
        <v>39.132995520983933</v>
      </c>
      <c r="I31" s="3">
        <v>680.63414491441506</v>
      </c>
      <c r="J31" s="3">
        <v>57.367735071357842</v>
      </c>
      <c r="K31" s="3">
        <v>416.71478260066232</v>
      </c>
      <c r="L31" s="3">
        <v>77.717306955023531</v>
      </c>
      <c r="M31" s="3">
        <v>110.37385541816208</v>
      </c>
      <c r="N31" s="3">
        <v>68.417622056652078</v>
      </c>
      <c r="O31" s="3">
        <v>106.18587185302543</v>
      </c>
      <c r="P31" s="3"/>
      <c r="Q31" s="3">
        <v>74.932263157975754</v>
      </c>
      <c r="R31" s="3">
        <v>101.16445872268746</v>
      </c>
      <c r="S31" s="3">
        <v>39</v>
      </c>
      <c r="T31" s="3">
        <v>154</v>
      </c>
      <c r="U31" s="3"/>
      <c r="V31" s="3">
        <v>138.90492753355412</v>
      </c>
      <c r="W31" s="3">
        <v>145.8501739102318</v>
      </c>
      <c r="X31" s="3">
        <v>62.507217390099342</v>
      </c>
      <c r="Y31" s="17">
        <v>0</v>
      </c>
      <c r="Z31" s="17">
        <v>600</v>
      </c>
      <c r="AA31" s="17">
        <v>7800</v>
      </c>
      <c r="AB31" s="17">
        <v>600</v>
      </c>
      <c r="AC31" s="17"/>
      <c r="AD31" s="17">
        <v>4500</v>
      </c>
    </row>
    <row r="32" spans="1:30" x14ac:dyDescent="0.25">
      <c r="A32" s="9">
        <v>28</v>
      </c>
      <c r="B32" s="10" t="s">
        <v>13</v>
      </c>
      <c r="C32" s="4">
        <v>95.110189338124883</v>
      </c>
      <c r="D32" s="5">
        <v>421.20226706883875</v>
      </c>
      <c r="E32" s="5">
        <v>486</v>
      </c>
      <c r="F32" s="5">
        <v>516.31245640696375</v>
      </c>
      <c r="G32" s="2">
        <v>760.88151470499906</v>
      </c>
      <c r="H32" s="2">
        <v>39.132995520983933</v>
      </c>
      <c r="I32" s="3">
        <v>665.77132536687418</v>
      </c>
      <c r="J32" s="3">
        <v>56.115011709493686</v>
      </c>
      <c r="K32" s="3">
        <v>407.61509716339236</v>
      </c>
      <c r="L32" s="3">
        <v>76.020215620972692</v>
      </c>
      <c r="M32" s="3">
        <v>109</v>
      </c>
      <c r="N32" s="3">
        <v>66.923605369276302</v>
      </c>
      <c r="O32" s="3">
        <v>103.8671203421851</v>
      </c>
      <c r="P32" s="3"/>
      <c r="Q32" s="3">
        <v>73.295988054930675</v>
      </c>
      <c r="R32" s="3">
        <v>98.955358421366228</v>
      </c>
      <c r="S32" s="3"/>
      <c r="T32" s="3">
        <v>141.68700777399519</v>
      </c>
      <c r="U32" s="3"/>
      <c r="V32" s="3">
        <v>135.87169905446413</v>
      </c>
      <c r="W32" s="3">
        <v>142.66528400718732</v>
      </c>
      <c r="X32" s="3">
        <v>96</v>
      </c>
      <c r="Y32" s="17">
        <v>25</v>
      </c>
      <c r="Z32" s="17">
        <v>4500</v>
      </c>
      <c r="AA32" s="17">
        <v>4500</v>
      </c>
      <c r="AB32" s="17">
        <v>250</v>
      </c>
      <c r="AC32" s="17">
        <v>0</v>
      </c>
      <c r="AD32" s="17">
        <v>0</v>
      </c>
    </row>
    <row r="33" spans="1:30" x14ac:dyDescent="0.25">
      <c r="A33" s="9">
        <v>29</v>
      </c>
      <c r="B33" s="10" t="s">
        <v>21</v>
      </c>
      <c r="C33" s="4">
        <v>73.839867092242471</v>
      </c>
      <c r="D33" s="5">
        <v>327.00512569421664</v>
      </c>
      <c r="E33" s="5">
        <v>369.1993354612124</v>
      </c>
      <c r="F33" s="5">
        <v>400.84499278645916</v>
      </c>
      <c r="G33" s="2">
        <v>590.71893673793977</v>
      </c>
      <c r="H33" s="2">
        <v>39.132995520983933</v>
      </c>
      <c r="I33" s="3">
        <v>516.87906964569731</v>
      </c>
      <c r="J33" s="3">
        <v>43.56552158442306</v>
      </c>
      <c r="K33" s="3">
        <v>316.45657325246776</v>
      </c>
      <c r="L33" s="3">
        <v>59.019150911585236</v>
      </c>
      <c r="M33" s="3">
        <v>83.818797702136948</v>
      </c>
      <c r="N33" s="3">
        <v>51.95689505183433</v>
      </c>
      <c r="O33" s="3">
        <v>80.638409140949648</v>
      </c>
      <c r="P33" s="3"/>
      <c r="Q33" s="3">
        <v>56.904166147014571</v>
      </c>
      <c r="R33" s="3">
        <v>76.825107433257415</v>
      </c>
      <c r="S33" s="3"/>
      <c r="T33" s="3">
        <v>110.0003048625578</v>
      </c>
      <c r="U33" s="3"/>
      <c r="V33" s="3">
        <v>105.48552441748926</v>
      </c>
      <c r="W33" s="3">
        <v>110.75980063836371</v>
      </c>
      <c r="X33" s="3">
        <v>74</v>
      </c>
      <c r="Y33" s="17">
        <v>0</v>
      </c>
      <c r="Z33" s="21">
        <v>3600</v>
      </c>
      <c r="AA33" s="21">
        <v>3600</v>
      </c>
      <c r="AB33" s="24">
        <v>0</v>
      </c>
      <c r="AC33" s="17">
        <v>0</v>
      </c>
      <c r="AD33" s="21">
        <v>6000</v>
      </c>
    </row>
    <row r="34" spans="1:30" x14ac:dyDescent="0.25">
      <c r="A34" s="9">
        <v>30</v>
      </c>
      <c r="B34" s="10" t="s">
        <v>19</v>
      </c>
      <c r="C34" s="4">
        <v>72.314784448314242</v>
      </c>
      <c r="D34" s="5">
        <v>320.25118827110589</v>
      </c>
      <c r="E34" s="5">
        <v>361.57392224157121</v>
      </c>
      <c r="F34" s="5">
        <v>392.56597271942019</v>
      </c>
      <c r="G34" s="2">
        <v>578.51827558651394</v>
      </c>
      <c r="H34" s="2">
        <v>39.132995520983933</v>
      </c>
      <c r="I34" s="3">
        <v>506.20349113819969</v>
      </c>
      <c r="J34" s="3">
        <v>42.665722824505401</v>
      </c>
      <c r="K34" s="3">
        <v>309.9205047784896</v>
      </c>
      <c r="L34" s="3">
        <v>57.800174141188315</v>
      </c>
      <c r="M34" s="3">
        <v>82.087611032329278</v>
      </c>
      <c r="N34" s="3">
        <v>50.883781542881685</v>
      </c>
      <c r="O34" s="3">
        <v>78.972909959305454</v>
      </c>
      <c r="P34" s="3"/>
      <c r="Q34" s="3">
        <v>55.728872100918743</v>
      </c>
      <c r="R34" s="3">
        <v>75.238367876724666</v>
      </c>
      <c r="S34" s="3"/>
      <c r="T34" s="3">
        <v>107.72836746100299</v>
      </c>
      <c r="U34" s="3"/>
      <c r="V34" s="3">
        <v>103.30683492616321</v>
      </c>
      <c r="W34" s="3">
        <v>108.47217667247136</v>
      </c>
      <c r="X34" s="3">
        <v>72</v>
      </c>
      <c r="Y34" s="17"/>
      <c r="Z34" s="17"/>
      <c r="AA34" s="17"/>
      <c r="AB34" s="17"/>
      <c r="AC34" s="17"/>
      <c r="AD34" s="17"/>
    </row>
    <row r="35" spans="1:30" x14ac:dyDescent="0.25">
      <c r="A35" s="9">
        <v>31</v>
      </c>
      <c r="B35" s="10" t="s">
        <v>15</v>
      </c>
      <c r="C35" s="4">
        <v>71.199264634557551</v>
      </c>
      <c r="D35" s="5">
        <v>315.31102909589771</v>
      </c>
      <c r="E35" s="5">
        <v>355.99632317278775</v>
      </c>
      <c r="F35" s="5">
        <v>386.51029373045526</v>
      </c>
      <c r="G35" s="2">
        <v>569.59411707646041</v>
      </c>
      <c r="H35" s="2">
        <v>39.132995520983933</v>
      </c>
      <c r="I35" s="3">
        <v>498.3948524419028</v>
      </c>
      <c r="J35" s="3">
        <v>42.007566134388952</v>
      </c>
      <c r="K35" s="3">
        <v>305.13970557667523</v>
      </c>
      <c r="L35" s="3">
        <v>56.90855509004993</v>
      </c>
      <c r="M35" s="3">
        <v>80.821336683742032</v>
      </c>
      <c r="N35" s="3">
        <v>50.098853993930462</v>
      </c>
      <c r="O35" s="3">
        <v>77.754682642696451</v>
      </c>
      <c r="P35" s="3"/>
      <c r="Q35" s="3">
        <v>54.869204724445815</v>
      </c>
      <c r="R35" s="3">
        <v>74.077749190497514</v>
      </c>
      <c r="S35" s="3"/>
      <c r="T35" s="3">
        <v>106.0665616584523</v>
      </c>
      <c r="U35" s="3"/>
      <c r="V35" s="3">
        <v>101.71323519222507</v>
      </c>
      <c r="W35" s="3">
        <v>132</v>
      </c>
      <c r="X35" s="3">
        <v>45.77095583650128</v>
      </c>
      <c r="Y35" s="17">
        <v>0</v>
      </c>
      <c r="Z35" s="17">
        <v>4500</v>
      </c>
      <c r="AA35" s="17">
        <v>4500</v>
      </c>
      <c r="AB35" s="17">
        <v>2000</v>
      </c>
      <c r="AC35" s="17">
        <v>2000</v>
      </c>
      <c r="AD35" s="17">
        <v>6000</v>
      </c>
    </row>
    <row r="36" spans="1:30" x14ac:dyDescent="0.25">
      <c r="A36" s="9">
        <v>32</v>
      </c>
      <c r="B36" s="10" t="s">
        <v>24</v>
      </c>
      <c r="C36" s="4">
        <v>69.032892822334404</v>
      </c>
      <c r="D36" s="5">
        <v>305.71709678462378</v>
      </c>
      <c r="E36" s="5">
        <v>345.16446411167203</v>
      </c>
      <c r="F36" s="5">
        <v>374.7499896069582</v>
      </c>
      <c r="G36" s="2">
        <v>552.26314257867523</v>
      </c>
      <c r="H36" s="2">
        <v>39.132995520983933</v>
      </c>
      <c r="I36" s="3">
        <v>483.23024975634081</v>
      </c>
      <c r="J36" s="3">
        <v>40.729406765177295</v>
      </c>
      <c r="K36" s="3">
        <v>295.85525495286174</v>
      </c>
      <c r="L36" s="3">
        <v>55.177005048708715</v>
      </c>
      <c r="M36" s="3">
        <v>78.3621951951813</v>
      </c>
      <c r="N36" s="3">
        <v>48</v>
      </c>
      <c r="O36" s="3">
        <v>75.388849882905049</v>
      </c>
      <c r="P36" s="3"/>
      <c r="Q36" s="3">
        <v>53.19970576144042</v>
      </c>
      <c r="R36" s="3">
        <v>71.823794060723074</v>
      </c>
      <c r="S36" s="3"/>
      <c r="T36" s="3">
        <v>102.83928662161475</v>
      </c>
      <c r="U36" s="3"/>
      <c r="V36" s="3">
        <v>98.618418317620581</v>
      </c>
      <c r="W36" s="3">
        <v>127</v>
      </c>
      <c r="X36" s="3">
        <v>44.378288242929258</v>
      </c>
      <c r="Y36" s="17">
        <v>0</v>
      </c>
      <c r="Z36" s="17">
        <v>4000</v>
      </c>
      <c r="AA36" s="17">
        <v>4000</v>
      </c>
      <c r="AB36" s="17">
        <v>0</v>
      </c>
      <c r="AC36" s="17">
        <v>0</v>
      </c>
      <c r="AD36" s="17">
        <v>5000</v>
      </c>
    </row>
    <row r="37" spans="1:30" x14ac:dyDescent="0.25">
      <c r="A37" s="9">
        <v>33</v>
      </c>
      <c r="B37" s="10" t="s">
        <v>20</v>
      </c>
      <c r="C37" s="4">
        <v>62.781670677610919</v>
      </c>
      <c r="D37" s="5">
        <v>278.03311300084835</v>
      </c>
      <c r="E37" s="5">
        <v>313.90835338805459</v>
      </c>
      <c r="F37" s="5">
        <v>340.81478367845926</v>
      </c>
      <c r="G37" s="2">
        <v>502.25336542088735</v>
      </c>
      <c r="H37" s="2">
        <v>39.132995520983933</v>
      </c>
      <c r="I37" s="3">
        <v>439.47169474327643</v>
      </c>
      <c r="J37" s="3">
        <v>39</v>
      </c>
      <c r="K37" s="3">
        <v>269.06430290404677</v>
      </c>
      <c r="L37" s="3">
        <v>50.180492491604731</v>
      </c>
      <c r="M37" s="3">
        <v>71.266165029185188</v>
      </c>
      <c r="N37" s="3">
        <v>44.175874131796085</v>
      </c>
      <c r="O37" s="3">
        <v>68.562068784999525</v>
      </c>
      <c r="P37" s="3"/>
      <c r="Q37" s="3">
        <v>48.382246067196014</v>
      </c>
      <c r="R37" s="3">
        <v>65.319843935005764</v>
      </c>
      <c r="S37" s="3"/>
      <c r="T37" s="3">
        <v>93.52675168944667</v>
      </c>
      <c r="U37" s="3"/>
      <c r="V37" s="3">
        <v>89.688100968015604</v>
      </c>
      <c r="W37" s="3">
        <v>109</v>
      </c>
      <c r="X37" s="3">
        <v>40.359645435607021</v>
      </c>
      <c r="Y37" s="17"/>
      <c r="Z37" s="17"/>
      <c r="AA37" s="17"/>
      <c r="AB37" s="17"/>
      <c r="AC37" s="17"/>
      <c r="AD37" s="17"/>
    </row>
    <row r="38" spans="1:30" x14ac:dyDescent="0.25">
      <c r="A38" s="9">
        <v>34</v>
      </c>
      <c r="B38" s="10" t="s">
        <v>25</v>
      </c>
      <c r="C38" s="4">
        <v>60.712300588323139</v>
      </c>
      <c r="D38" s="5">
        <v>268.8687597482882</v>
      </c>
      <c r="E38" s="5">
        <v>303.56150294161574</v>
      </c>
      <c r="F38" s="5">
        <v>329.58106033661136</v>
      </c>
      <c r="G38" s="2">
        <v>485.69840470658511</v>
      </c>
      <c r="H38" s="2">
        <v>39.132995520983933</v>
      </c>
      <c r="I38" s="3">
        <v>424.98610411826201</v>
      </c>
      <c r="J38" s="3">
        <v>39</v>
      </c>
      <c r="K38" s="3">
        <v>260.19557394995633</v>
      </c>
      <c r="L38" s="3">
        <v>48.526474541666857</v>
      </c>
      <c r="M38" s="3">
        <v>68.917134353545094</v>
      </c>
      <c r="N38" s="3">
        <v>42.719776649683666</v>
      </c>
      <c r="O38" s="3">
        <v>66.302168835348041</v>
      </c>
      <c r="P38" s="3"/>
      <c r="Q38" s="3">
        <v>46.787500789101315</v>
      </c>
      <c r="R38" s="3">
        <v>63.166812169251067</v>
      </c>
      <c r="S38" s="3"/>
      <c r="T38" s="3">
        <v>90.443981505004828</v>
      </c>
      <c r="U38" s="3"/>
      <c r="V38" s="3">
        <v>86.731857983318775</v>
      </c>
      <c r="W38" s="3">
        <v>103</v>
      </c>
      <c r="X38" s="3">
        <v>39.029336092493452</v>
      </c>
      <c r="Y38" s="17">
        <v>0</v>
      </c>
      <c r="Z38" s="17">
        <v>4000</v>
      </c>
      <c r="AA38" s="17">
        <v>4000</v>
      </c>
      <c r="AB38" s="17">
        <v>0</v>
      </c>
      <c r="AC38" s="17">
        <v>0</v>
      </c>
      <c r="AD38" s="17">
        <v>12000</v>
      </c>
    </row>
    <row r="39" spans="1:30" x14ac:dyDescent="0.25">
      <c r="A39" s="9">
        <v>35</v>
      </c>
      <c r="B39" s="10" t="s">
        <v>26</v>
      </c>
      <c r="C39" s="4">
        <v>54.148517336363476</v>
      </c>
      <c r="D39" s="5">
        <v>239.80057677532398</v>
      </c>
      <c r="E39" s="5">
        <v>281</v>
      </c>
      <c r="F39" s="5">
        <v>293.94909411168749</v>
      </c>
      <c r="G39" s="2">
        <v>433.18813869090781</v>
      </c>
      <c r="H39" s="2">
        <v>39.132995520983933</v>
      </c>
      <c r="I39" s="3">
        <v>379.03962135454435</v>
      </c>
      <c r="J39" s="3">
        <v>39</v>
      </c>
      <c r="K39" s="3">
        <v>232.06507429870061</v>
      </c>
      <c r="L39" s="3">
        <v>43.280136356707672</v>
      </c>
      <c r="M39" s="3">
        <v>61.466302679249168</v>
      </c>
      <c r="N39" s="3">
        <v>55</v>
      </c>
      <c r="O39" s="3">
        <v>59.134048682547231</v>
      </c>
      <c r="P39" s="3"/>
      <c r="Q39" s="3">
        <v>41.729168110144684</v>
      </c>
      <c r="R39" s="3">
        <v>56.337664537247889</v>
      </c>
      <c r="S39" s="3"/>
      <c r="T39" s="3">
        <v>80.665819826228343</v>
      </c>
      <c r="U39" s="3"/>
      <c r="V39" s="3">
        <v>77.355024766233541</v>
      </c>
      <c r="W39" s="3">
        <v>91</v>
      </c>
      <c r="X39" s="3"/>
      <c r="Y39" s="17">
        <v>0</v>
      </c>
      <c r="Z39" s="17">
        <v>2200</v>
      </c>
      <c r="AA39" s="17">
        <v>3000</v>
      </c>
      <c r="AB39" s="17">
        <v>50</v>
      </c>
      <c r="AC39" s="17">
        <v>0</v>
      </c>
      <c r="AD39" s="17">
        <v>0</v>
      </c>
    </row>
    <row r="40" spans="1:30" x14ac:dyDescent="0.25">
      <c r="A40" s="9">
        <v>36</v>
      </c>
      <c r="B40" s="10" t="s">
        <v>33</v>
      </c>
      <c r="C40" s="4">
        <v>48.667919990515379</v>
      </c>
      <c r="D40" s="5">
        <v>215.52935995799666</v>
      </c>
      <c r="E40" s="5">
        <v>253</v>
      </c>
      <c r="F40" s="5">
        <v>264.19727994851206</v>
      </c>
      <c r="G40" s="2">
        <v>389.34335992412304</v>
      </c>
      <c r="H40" s="2">
        <v>39.132995520983933</v>
      </c>
      <c r="I40" s="3">
        <v>340.67543993360766</v>
      </c>
      <c r="J40" s="3">
        <v>39</v>
      </c>
      <c r="K40" s="3">
        <v>208.57679995935163</v>
      </c>
      <c r="L40" s="3">
        <v>38.899573192419084</v>
      </c>
      <c r="M40" s="3">
        <v>55.2450417492336</v>
      </c>
      <c r="N40" s="3">
        <v>49</v>
      </c>
      <c r="O40" s="3">
        <v>53.148844909642122</v>
      </c>
      <c r="P40" s="3"/>
      <c r="Q40" s="3">
        <v>39</v>
      </c>
      <c r="R40" s="3">
        <v>50.635494470131931</v>
      </c>
      <c r="S40" s="3"/>
      <c r="T40" s="3">
        <v>72.501295665870629</v>
      </c>
      <c r="U40" s="22">
        <v>180</v>
      </c>
      <c r="V40" s="3">
        <v>69.525599986450544</v>
      </c>
      <c r="W40" s="3">
        <v>73.001879985773073</v>
      </c>
      <c r="X40" s="3"/>
      <c r="Y40" s="17">
        <v>0</v>
      </c>
      <c r="Z40" s="17">
        <v>1500</v>
      </c>
      <c r="AA40" s="17">
        <v>1500</v>
      </c>
      <c r="AB40" s="17">
        <v>200</v>
      </c>
      <c r="AC40" s="17">
        <v>0</v>
      </c>
      <c r="AD40" s="17">
        <v>3000</v>
      </c>
    </row>
    <row r="41" spans="1:30" x14ac:dyDescent="0.25">
      <c r="A41" s="9">
        <v>37</v>
      </c>
      <c r="B41" s="10" t="s">
        <v>29</v>
      </c>
      <c r="C41" s="4">
        <v>48.366136852494243</v>
      </c>
      <c r="D41" s="5">
        <v>214.19289177533167</v>
      </c>
      <c r="E41" s="5">
        <v>241.83068426247127</v>
      </c>
      <c r="F41" s="5">
        <v>262.55902862782591</v>
      </c>
      <c r="G41" s="2">
        <v>386.92909481995395</v>
      </c>
      <c r="H41" s="2">
        <v>39.132995520983933</v>
      </c>
      <c r="I41" s="3">
        <v>338.56295796745974</v>
      </c>
      <c r="J41" s="3">
        <v>39</v>
      </c>
      <c r="K41" s="3">
        <v>207.28344365354678</v>
      </c>
      <c r="L41" s="3">
        <v>38.658362241386477</v>
      </c>
      <c r="M41" s="3">
        <v>54.902474775702757</v>
      </c>
      <c r="N41" s="3">
        <v>39</v>
      </c>
      <c r="O41" s="3">
        <v>61</v>
      </c>
      <c r="P41" s="3"/>
      <c r="Q41" s="3"/>
      <c r="R41" s="3">
        <v>50.321510670959377</v>
      </c>
      <c r="S41" s="3"/>
      <c r="T41" s="3">
        <v>72.05172501397287</v>
      </c>
      <c r="U41" s="3">
        <v>39</v>
      </c>
      <c r="V41" s="3">
        <v>69.094481217848937</v>
      </c>
      <c r="W41" s="3">
        <v>83</v>
      </c>
      <c r="X41" s="3"/>
      <c r="Y41" s="17">
        <v>0</v>
      </c>
      <c r="Z41" s="17">
        <v>2250</v>
      </c>
      <c r="AA41" s="17">
        <v>2250</v>
      </c>
      <c r="AB41" s="17">
        <v>0</v>
      </c>
      <c r="AC41" s="17">
        <v>0</v>
      </c>
      <c r="AD41" s="17">
        <v>0</v>
      </c>
    </row>
    <row r="42" spans="1:30" x14ac:dyDescent="0.25">
      <c r="A42" s="9">
        <v>38</v>
      </c>
      <c r="B42" s="10" t="s">
        <v>30</v>
      </c>
      <c r="C42" s="4">
        <v>47.988907929967823</v>
      </c>
      <c r="D42" s="5">
        <v>212.52230654700037</v>
      </c>
      <c r="E42" s="5">
        <v>239.94453964983916</v>
      </c>
      <c r="F42" s="5">
        <v>286</v>
      </c>
      <c r="G42" s="2">
        <v>383.91126343974258</v>
      </c>
      <c r="H42" s="2">
        <v>39.132995520983933</v>
      </c>
      <c r="I42" s="3">
        <v>335.92235550977477</v>
      </c>
      <c r="J42" s="3"/>
      <c r="K42" s="3">
        <v>205.66674827129069</v>
      </c>
      <c r="L42" s="3">
        <v>38.658362241386477</v>
      </c>
      <c r="M42" s="3">
        <v>53</v>
      </c>
      <c r="N42" s="3">
        <v>39</v>
      </c>
      <c r="O42" s="3">
        <v>52.407315238662726</v>
      </c>
      <c r="P42" s="3"/>
      <c r="Q42" s="3"/>
      <c r="R42" s="3">
        <v>49.929030921993672</v>
      </c>
      <c r="S42" s="3"/>
      <c r="T42" s="3">
        <v>71.48976169910064</v>
      </c>
      <c r="U42" s="3">
        <v>61</v>
      </c>
      <c r="V42" s="3">
        <v>68.5555827570969</v>
      </c>
      <c r="W42" s="3">
        <v>82</v>
      </c>
      <c r="X42" s="3"/>
      <c r="Y42" s="17">
        <v>0</v>
      </c>
      <c r="Z42" s="17">
        <v>2700</v>
      </c>
      <c r="AA42" s="17">
        <v>2700</v>
      </c>
      <c r="AB42" s="17">
        <v>0</v>
      </c>
      <c r="AC42" s="17">
        <v>0</v>
      </c>
      <c r="AD42" s="17">
        <v>0</v>
      </c>
    </row>
    <row r="43" spans="1:30" x14ac:dyDescent="0.25">
      <c r="A43" s="9">
        <v>39</v>
      </c>
      <c r="B43" s="10" t="s">
        <v>34</v>
      </c>
      <c r="C43" s="4">
        <v>42.427475815006929</v>
      </c>
      <c r="D43" s="5">
        <v>187.89310718074498</v>
      </c>
      <c r="E43" s="5">
        <v>212.13737907503466</v>
      </c>
      <c r="F43" s="5">
        <v>230.32058299575192</v>
      </c>
      <c r="G43" s="2">
        <v>339.41980652005543</v>
      </c>
      <c r="H43" s="2">
        <v>39.132995520983933</v>
      </c>
      <c r="I43" s="3">
        <v>296.99233070504852</v>
      </c>
      <c r="J43" s="3"/>
      <c r="K43" s="3">
        <v>192</v>
      </c>
      <c r="L43" s="3">
        <v>38.658362241386477</v>
      </c>
      <c r="M43" s="3">
        <v>48.161246118006439</v>
      </c>
      <c r="N43" s="3"/>
      <c r="O43" s="3">
        <v>46.333834123974356</v>
      </c>
      <c r="P43" s="3"/>
      <c r="Q43" s="3">
        <v>100</v>
      </c>
      <c r="R43" s="3">
        <v>44.142758051527927</v>
      </c>
      <c r="S43" s="3"/>
      <c r="T43" s="3">
        <v>63.204816828413186</v>
      </c>
      <c r="U43" s="3"/>
      <c r="V43" s="3">
        <v>60</v>
      </c>
      <c r="W43" s="3">
        <v>63.641213722510393</v>
      </c>
      <c r="X43" s="3"/>
      <c r="Y43" s="17"/>
      <c r="Z43" s="17"/>
      <c r="AA43" s="17"/>
      <c r="AB43" s="17"/>
      <c r="AC43" s="17"/>
      <c r="AD43" s="17"/>
    </row>
    <row r="44" spans="1:30" x14ac:dyDescent="0.25">
      <c r="A44" s="9">
        <v>40</v>
      </c>
      <c r="B44" s="10" t="s">
        <v>37</v>
      </c>
      <c r="C44" s="4">
        <v>39</v>
      </c>
      <c r="D44" s="5">
        <v>119.66163335504322</v>
      </c>
      <c r="E44" s="5">
        <v>135.10184411053268</v>
      </c>
      <c r="F44" s="5">
        <v>146.68200217714977</v>
      </c>
      <c r="G44" s="2">
        <v>216.16295057685227</v>
      </c>
      <c r="H44" s="2">
        <v>39.132995520983933</v>
      </c>
      <c r="I44" s="3">
        <v>189.14258175474575</v>
      </c>
      <c r="J44" s="3"/>
      <c r="K44" s="3">
        <v>115.80158066617086</v>
      </c>
      <c r="L44" s="3">
        <v>38.658362241386477</v>
      </c>
      <c r="M44" s="3">
        <v>39</v>
      </c>
      <c r="N44" s="3"/>
      <c r="O44" s="3">
        <v>39</v>
      </c>
      <c r="P44" s="3"/>
      <c r="Q44" s="3"/>
      <c r="R44" s="3">
        <v>39</v>
      </c>
      <c r="S44" s="3"/>
      <c r="T44" s="3">
        <v>40.252629439560998</v>
      </c>
      <c r="U44" s="3"/>
      <c r="V44" s="3">
        <v>38.600526888723628</v>
      </c>
      <c r="W44" s="3">
        <v>40.530553233159807</v>
      </c>
      <c r="X44" s="3">
        <v>0</v>
      </c>
      <c r="Y44" s="17">
        <v>0</v>
      </c>
      <c r="Z44" s="17">
        <v>0</v>
      </c>
      <c r="AA44" s="17">
        <v>1750</v>
      </c>
      <c r="AB44" s="17">
        <v>0</v>
      </c>
      <c r="AC44" s="17">
        <v>0</v>
      </c>
      <c r="AD44" s="17">
        <v>5000</v>
      </c>
    </row>
    <row r="45" spans="1:30" x14ac:dyDescent="0.25">
      <c r="A45" s="9">
        <v>42</v>
      </c>
      <c r="B45" s="10" t="s">
        <v>46</v>
      </c>
      <c r="C45" s="4">
        <v>39</v>
      </c>
      <c r="D45" s="5">
        <v>62.575349552637284</v>
      </c>
      <c r="E45" s="5">
        <v>70.649588204590486</v>
      </c>
      <c r="F45" s="5">
        <v>76.705267193555386</v>
      </c>
      <c r="G45" s="2">
        <v>113.03934112734477</v>
      </c>
      <c r="H45" s="2"/>
      <c r="I45" s="3">
        <v>98.909423486426675</v>
      </c>
      <c r="J45" s="3"/>
      <c r="K45" s="3">
        <v>51</v>
      </c>
      <c r="L45" s="3">
        <v>38.658362241386477</v>
      </c>
      <c r="M45" s="3">
        <v>39</v>
      </c>
      <c r="N45" s="3"/>
      <c r="O45" s="3">
        <v>39</v>
      </c>
      <c r="P45" s="3"/>
      <c r="Q45" s="3"/>
      <c r="R45" s="3">
        <v>39</v>
      </c>
      <c r="S45" s="3"/>
      <c r="T45" s="3"/>
      <c r="U45" s="3"/>
      <c r="V45" s="3"/>
      <c r="W45" s="3"/>
      <c r="X45" s="3"/>
      <c r="Y45" s="17"/>
      <c r="Z45" s="17"/>
      <c r="AA45" s="17"/>
      <c r="AB45" s="17"/>
      <c r="AC45" s="17"/>
      <c r="AD45" s="17"/>
    </row>
    <row r="46" spans="1:30" x14ac:dyDescent="0.25">
      <c r="A46" s="9">
        <v>43</v>
      </c>
      <c r="B46" s="10" t="s">
        <v>52</v>
      </c>
      <c r="C46" s="4"/>
      <c r="D46" s="5">
        <v>39</v>
      </c>
      <c r="E46" s="5">
        <v>42</v>
      </c>
      <c r="F46" s="5">
        <v>45.812528003473581</v>
      </c>
      <c r="G46" s="2">
        <v>58</v>
      </c>
      <c r="H46" s="2"/>
      <c r="I46" s="3">
        <v>59.07404926763698</v>
      </c>
      <c r="J46" s="3"/>
      <c r="K46" s="3">
        <v>39</v>
      </c>
      <c r="L46" s="3">
        <v>38.658362241386477</v>
      </c>
      <c r="M46" s="3">
        <v>39</v>
      </c>
      <c r="N46" s="3"/>
      <c r="O46" s="3"/>
      <c r="P46" s="3"/>
      <c r="Q46" s="3"/>
      <c r="R46" s="3">
        <v>39</v>
      </c>
      <c r="S46" s="3"/>
      <c r="T46" s="3"/>
      <c r="U46" s="3"/>
      <c r="V46" s="3"/>
      <c r="W46" s="3"/>
      <c r="X46" s="3">
        <v>0</v>
      </c>
      <c r="Y46" s="17">
        <v>0</v>
      </c>
      <c r="Z46" s="17">
        <v>450</v>
      </c>
      <c r="AA46" s="17">
        <v>600</v>
      </c>
      <c r="AB46" s="17">
        <v>0</v>
      </c>
      <c r="AC46" s="17">
        <v>0</v>
      </c>
      <c r="AD46" s="17">
        <v>0</v>
      </c>
    </row>
    <row r="47" spans="1:30" x14ac:dyDescent="0.25">
      <c r="A47" s="9">
        <v>44</v>
      </c>
      <c r="B47" s="10" t="s">
        <v>55</v>
      </c>
      <c r="C47" s="4"/>
      <c r="D47" s="5">
        <v>39</v>
      </c>
      <c r="E47" s="5"/>
      <c r="F47" s="5"/>
      <c r="G47" s="2">
        <v>39</v>
      </c>
      <c r="H47" s="2"/>
      <c r="I47" s="3">
        <v>39</v>
      </c>
      <c r="J47" s="3"/>
      <c r="K47" s="3"/>
      <c r="L47" s="3"/>
      <c r="M47" s="3">
        <v>39</v>
      </c>
      <c r="N47" s="3">
        <v>26</v>
      </c>
      <c r="O47" s="3"/>
      <c r="P47" s="3"/>
      <c r="Q47" s="3"/>
      <c r="R47" s="3">
        <v>39</v>
      </c>
      <c r="S47" s="3"/>
      <c r="T47" s="3"/>
      <c r="U47" s="3"/>
      <c r="V47" s="3"/>
      <c r="W47" s="3"/>
      <c r="X47" s="3">
        <v>0</v>
      </c>
      <c r="Y47" s="17">
        <v>0</v>
      </c>
      <c r="Z47" s="17">
        <v>400</v>
      </c>
      <c r="AA47" s="17">
        <v>400</v>
      </c>
      <c r="AB47" s="17">
        <v>0</v>
      </c>
      <c r="AC47" s="17">
        <v>0</v>
      </c>
      <c r="AD47" s="17">
        <v>0</v>
      </c>
    </row>
    <row r="48" spans="1:30" x14ac:dyDescent="0.25">
      <c r="A48" s="9">
        <v>45</v>
      </c>
      <c r="B48" s="10" t="s">
        <v>14</v>
      </c>
      <c r="C48" s="4">
        <v>88.832022270363808</v>
      </c>
      <c r="D48" s="5">
        <v>393.39895576875404</v>
      </c>
      <c r="E48" s="5">
        <v>444.16011135181907</v>
      </c>
      <c r="F48" s="5">
        <v>482.23097803911787</v>
      </c>
      <c r="G48" s="2">
        <v>710.65617816291046</v>
      </c>
      <c r="H48" s="2">
        <v>42</v>
      </c>
      <c r="I48" s="3">
        <v>621.82415589254663</v>
      </c>
      <c r="J48" s="3">
        <v>52.410893139514648</v>
      </c>
      <c r="K48" s="3">
        <v>380.70866687298775</v>
      </c>
      <c r="L48" s="3">
        <v>94</v>
      </c>
      <c r="M48" s="3">
        <v>100.8370355657587</v>
      </c>
      <c r="N48" s="3">
        <v>39</v>
      </c>
      <c r="O48" s="3">
        <v>88</v>
      </c>
      <c r="P48" s="3"/>
      <c r="Q48" s="3">
        <v>92</v>
      </c>
      <c r="R48" s="3">
        <v>92.423374027865663</v>
      </c>
      <c r="S48" s="3"/>
      <c r="T48" s="3">
        <v>132.33433260505055</v>
      </c>
      <c r="U48" s="3"/>
      <c r="V48" s="3">
        <v>126.9028889576626</v>
      </c>
      <c r="W48" s="3">
        <v>157</v>
      </c>
      <c r="X48" s="3">
        <v>57.106300030948162</v>
      </c>
      <c r="Y48" s="17">
        <v>0</v>
      </c>
      <c r="Z48" s="17">
        <v>11000</v>
      </c>
      <c r="AA48" s="17">
        <v>1500</v>
      </c>
      <c r="AB48" s="17">
        <v>0</v>
      </c>
      <c r="AC48" s="17">
        <v>0</v>
      </c>
      <c r="AD48" s="17">
        <v>1500</v>
      </c>
    </row>
    <row r="49" spans="1:30" x14ac:dyDescent="0.25">
      <c r="A49" s="9">
        <v>46</v>
      </c>
      <c r="B49" s="16" t="s">
        <v>27</v>
      </c>
      <c r="C49" s="4">
        <v>52.855161030558612</v>
      </c>
      <c r="D49" s="5">
        <v>234.07285599247385</v>
      </c>
      <c r="E49" s="5">
        <v>264.27580515279305</v>
      </c>
      <c r="F49" s="5">
        <v>286.92801702303245</v>
      </c>
      <c r="G49" s="2">
        <v>422.8412882444689</v>
      </c>
      <c r="H49" s="2"/>
      <c r="I49" s="3">
        <v>369.98612721391027</v>
      </c>
      <c r="J49" s="3">
        <v>39</v>
      </c>
      <c r="K49" s="3">
        <v>226.52211870239407</v>
      </c>
      <c r="L49" s="3">
        <v>42.246375137996495</v>
      </c>
      <c r="M49" s="3">
        <v>85</v>
      </c>
      <c r="N49" s="3">
        <v>39</v>
      </c>
      <c r="O49" s="3">
        <v>64</v>
      </c>
      <c r="P49" s="3"/>
      <c r="Q49" s="3">
        <v>40.732452311335493</v>
      </c>
      <c r="R49" s="3">
        <v>54.992019683651201</v>
      </c>
      <c r="S49" s="3"/>
      <c r="T49" s="3">
        <v>78.739088460952175</v>
      </c>
      <c r="U49" s="3"/>
      <c r="V49" s="3">
        <v>116</v>
      </c>
      <c r="W49" s="3">
        <v>79.282741545837922</v>
      </c>
      <c r="X49" s="3">
        <v>0</v>
      </c>
      <c r="Y49" s="17">
        <v>0</v>
      </c>
      <c r="Z49" s="17">
        <v>2750</v>
      </c>
      <c r="AA49" s="17">
        <v>2750</v>
      </c>
      <c r="AB49" s="17">
        <v>0</v>
      </c>
      <c r="AC49" s="17">
        <v>0</v>
      </c>
      <c r="AD49" s="17">
        <v>0</v>
      </c>
    </row>
    <row r="50" spans="1:30" x14ac:dyDescent="0.25">
      <c r="A50" s="9">
        <v>47</v>
      </c>
      <c r="B50" s="10" t="s">
        <v>22</v>
      </c>
      <c r="C50" s="4">
        <v>53.21622299926247</v>
      </c>
      <c r="D50" s="5">
        <v>235.6718447110195</v>
      </c>
      <c r="E50" s="5">
        <v>266.08111499631235</v>
      </c>
      <c r="F50" s="5">
        <v>288.88806771028197</v>
      </c>
      <c r="G50" s="2">
        <v>425.72978399409976</v>
      </c>
      <c r="H50" s="2"/>
      <c r="I50" s="3">
        <v>322</v>
      </c>
      <c r="J50" s="3">
        <v>39</v>
      </c>
      <c r="K50" s="3">
        <v>228.06952713969631</v>
      </c>
      <c r="L50" s="3">
        <v>42.534966811553367</v>
      </c>
      <c r="M50" s="3">
        <v>60.408015421734227</v>
      </c>
      <c r="N50" s="3">
        <v>39</v>
      </c>
      <c r="O50" s="3">
        <v>64</v>
      </c>
      <c r="P50" s="3"/>
      <c r="Q50" s="3">
        <v>46</v>
      </c>
      <c r="R50" s="3">
        <v>55.367678871946943</v>
      </c>
      <c r="S50" s="3"/>
      <c r="T50" s="3">
        <v>79.276967633758446</v>
      </c>
      <c r="U50" s="3"/>
      <c r="V50" s="3">
        <v>76.023175713232106</v>
      </c>
      <c r="W50" s="3">
        <v>193</v>
      </c>
      <c r="X50" s="3"/>
      <c r="Y50" s="17"/>
      <c r="Z50" s="17"/>
      <c r="AA50" s="17"/>
      <c r="AB50" s="17"/>
      <c r="AC50" s="17"/>
      <c r="AD50" s="17"/>
    </row>
    <row r="51" spans="1:30" x14ac:dyDescent="0.25">
      <c r="A51" s="9">
        <v>48</v>
      </c>
      <c r="B51" s="10" t="s">
        <v>32</v>
      </c>
      <c r="C51" s="4">
        <v>48.193689345053599</v>
      </c>
      <c r="D51" s="5">
        <v>213.42919567095166</v>
      </c>
      <c r="E51" s="5">
        <v>251</v>
      </c>
      <c r="F51" s="5">
        <v>261.62288501600528</v>
      </c>
      <c r="G51" s="2">
        <v>385.54951476042879</v>
      </c>
      <c r="H51" s="2"/>
      <c r="I51" s="3">
        <v>337.35582541537519</v>
      </c>
      <c r="J51" s="3"/>
      <c r="K51" s="3">
        <v>206.54438290737258</v>
      </c>
      <c r="L51" s="3">
        <v>38.520527412224986</v>
      </c>
      <c r="M51" s="3">
        <v>56</v>
      </c>
      <c r="N51" s="3">
        <v>39</v>
      </c>
      <c r="O51" s="3">
        <v>79</v>
      </c>
      <c r="P51" s="3"/>
      <c r="Q51" s="3"/>
      <c r="R51" s="3">
        <v>50.142091357146484</v>
      </c>
      <c r="S51" s="3"/>
      <c r="T51" s="3">
        <v>144</v>
      </c>
      <c r="U51" s="3"/>
      <c r="V51" s="3">
        <v>68.84812763579086</v>
      </c>
      <c r="W51" s="3">
        <v>97</v>
      </c>
      <c r="X51" s="3"/>
      <c r="Y51" s="17"/>
      <c r="Z51" s="17">
        <v>2000</v>
      </c>
      <c r="AA51" s="17">
        <v>2000</v>
      </c>
      <c r="AB51" s="17">
        <v>250</v>
      </c>
      <c r="AC51" s="17">
        <v>2000</v>
      </c>
      <c r="AD51" s="17"/>
    </row>
    <row r="52" spans="1:30" x14ac:dyDescent="0.25">
      <c r="A52" s="9">
        <v>49</v>
      </c>
      <c r="B52" s="10" t="s">
        <v>31</v>
      </c>
      <c r="C52" s="4">
        <v>39</v>
      </c>
      <c r="D52" s="5">
        <v>153.04947241840691</v>
      </c>
      <c r="E52" s="5">
        <v>172.79779144013685</v>
      </c>
      <c r="F52" s="5">
        <v>187.60903070643428</v>
      </c>
      <c r="G52" s="2">
        <v>276.47646630421889</v>
      </c>
      <c r="H52" s="2"/>
      <c r="I52" s="3">
        <v>241.91690801619157</v>
      </c>
      <c r="J52" s="3"/>
      <c r="K52" s="3">
        <v>148.11239266297443</v>
      </c>
      <c r="L52" s="3"/>
      <c r="M52" s="3">
        <v>39.230035736666494</v>
      </c>
      <c r="N52" s="3">
        <v>39</v>
      </c>
      <c r="O52" s="3">
        <v>39</v>
      </c>
      <c r="P52" s="3">
        <v>39</v>
      </c>
      <c r="Q52" s="3"/>
      <c r="R52" s="3">
        <v>39</v>
      </c>
      <c r="S52" s="3"/>
      <c r="T52" s="3">
        <v>51.483867689649912</v>
      </c>
      <c r="U52" s="3"/>
      <c r="V52" s="3">
        <v>49.37079755432481</v>
      </c>
      <c r="W52" s="3">
        <v>117</v>
      </c>
      <c r="X52" s="3"/>
      <c r="Y52" s="17">
        <v>0</v>
      </c>
      <c r="Z52" s="17">
        <v>2500</v>
      </c>
      <c r="AA52" s="17">
        <v>2500</v>
      </c>
      <c r="AB52" s="17">
        <v>0</v>
      </c>
      <c r="AC52" s="17">
        <v>0</v>
      </c>
      <c r="AD52" s="17">
        <v>1500</v>
      </c>
    </row>
    <row r="53" spans="1:30" x14ac:dyDescent="0.25">
      <c r="A53" s="9">
        <v>50</v>
      </c>
      <c r="B53" s="10" t="s">
        <v>41</v>
      </c>
      <c r="C53" s="4">
        <v>39</v>
      </c>
      <c r="D53" s="5">
        <v>99.781669137901019</v>
      </c>
      <c r="E53" s="5">
        <v>112.65672322021084</v>
      </c>
      <c r="F53" s="5">
        <v>122.3130137819432</v>
      </c>
      <c r="G53" s="2">
        <v>180.25075715233731</v>
      </c>
      <c r="H53" s="2"/>
      <c r="I53" s="3">
        <v>157.71941250829516</v>
      </c>
      <c r="J53" s="3"/>
      <c r="K53" s="3">
        <v>96.56290561732358</v>
      </c>
      <c r="L53" s="3">
        <v>39</v>
      </c>
      <c r="M53" s="3">
        <v>61</v>
      </c>
      <c r="N53" s="3">
        <v>39</v>
      </c>
      <c r="O53" s="3"/>
      <c r="P53" s="3">
        <v>39</v>
      </c>
      <c r="Q53" s="3"/>
      <c r="R53" s="3"/>
      <c r="S53" s="3"/>
      <c r="T53" s="3">
        <v>39</v>
      </c>
      <c r="U53" s="3"/>
      <c r="V53" s="3"/>
      <c r="W53" s="3">
        <v>39</v>
      </c>
      <c r="X53" s="3"/>
      <c r="Y53" s="17"/>
      <c r="Z53" s="17"/>
      <c r="AA53" s="17"/>
      <c r="AB53" s="17"/>
      <c r="AC53" s="17"/>
      <c r="AD53" s="17"/>
    </row>
    <row r="54" spans="1:30" x14ac:dyDescent="0.25">
      <c r="A54" s="9">
        <v>51</v>
      </c>
      <c r="B54" s="10" t="s">
        <v>42</v>
      </c>
      <c r="C54" s="4">
        <v>39</v>
      </c>
      <c r="D54" s="5">
        <v>86.488583821036428</v>
      </c>
      <c r="E54" s="5">
        <v>97.648401088266937</v>
      </c>
      <c r="F54" s="5">
        <v>106.01826403868982</v>
      </c>
      <c r="G54" s="2">
        <v>156.23744174122709</v>
      </c>
      <c r="H54" s="2"/>
      <c r="I54" s="3">
        <v>136.70776152357371</v>
      </c>
      <c r="J54" s="3"/>
      <c r="K54" s="3">
        <v>83.698629504228805</v>
      </c>
      <c r="L54" s="3"/>
      <c r="M54" s="3"/>
      <c r="N54" s="3">
        <v>39</v>
      </c>
      <c r="O54" s="3">
        <v>39</v>
      </c>
      <c r="P54" s="3">
        <v>39</v>
      </c>
      <c r="Q54" s="3">
        <v>61</v>
      </c>
      <c r="R54" s="3"/>
      <c r="S54" s="3"/>
      <c r="T54" s="3">
        <v>39</v>
      </c>
      <c r="U54" s="3"/>
      <c r="V54" s="3"/>
      <c r="W54" s="3"/>
      <c r="X54" s="3"/>
      <c r="Y54" s="17"/>
      <c r="Z54" s="17"/>
      <c r="AA54" s="17"/>
      <c r="AB54" s="17"/>
      <c r="AC54" s="17"/>
      <c r="AD54" s="17"/>
    </row>
    <row r="55" spans="1:30" x14ac:dyDescent="0.25">
      <c r="A55" s="9">
        <v>52</v>
      </c>
      <c r="B55" s="10" t="s">
        <v>40</v>
      </c>
      <c r="C55" s="4">
        <v>39</v>
      </c>
      <c r="D55" s="5">
        <v>68.732649394201133</v>
      </c>
      <c r="E55" s="5">
        <v>77.601378348291618</v>
      </c>
      <c r="F55" s="5">
        <v>84.252925063859465</v>
      </c>
      <c r="G55" s="2">
        <v>124.16220535726657</v>
      </c>
      <c r="H55" s="2"/>
      <c r="I55" s="3">
        <v>108.64192968760825</v>
      </c>
      <c r="J55" s="3"/>
      <c r="K55" s="3">
        <v>49</v>
      </c>
      <c r="L55" s="3"/>
      <c r="M55" s="3"/>
      <c r="N55" s="3"/>
      <c r="O55" s="3">
        <v>39</v>
      </c>
      <c r="P55" s="3">
        <v>39</v>
      </c>
      <c r="Q55" s="3"/>
      <c r="R55" s="3"/>
      <c r="S55" s="3"/>
      <c r="T55" s="3">
        <v>39</v>
      </c>
      <c r="U55" s="3"/>
      <c r="V55" s="3"/>
      <c r="W55" s="3">
        <v>65</v>
      </c>
      <c r="X55" s="3"/>
      <c r="Y55" s="17"/>
      <c r="Z55" s="17"/>
      <c r="AA55" s="17"/>
      <c r="AB55" s="17"/>
      <c r="AC55" s="17"/>
      <c r="AD55" s="17"/>
    </row>
    <row r="56" spans="1:30" x14ac:dyDescent="0.25">
      <c r="A56" s="9">
        <v>53</v>
      </c>
      <c r="B56" s="10" t="s">
        <v>45</v>
      </c>
      <c r="C56" s="4">
        <v>39</v>
      </c>
      <c r="D56" s="5">
        <v>65.176689408181701</v>
      </c>
      <c r="E56" s="5">
        <v>73.586584815689022</v>
      </c>
      <c r="F56" s="5">
        <v>79.894006371319506</v>
      </c>
      <c r="G56" s="2">
        <v>117.73853570510242</v>
      </c>
      <c r="H56" s="2"/>
      <c r="I56" s="3">
        <v>103.02121874196463</v>
      </c>
      <c r="J56" s="3"/>
      <c r="K56" s="3">
        <v>63.074215556304878</v>
      </c>
      <c r="L56" s="3">
        <v>39</v>
      </c>
      <c r="M56" s="3"/>
      <c r="N56" s="3"/>
      <c r="O56" s="3">
        <v>31</v>
      </c>
      <c r="P56" s="3">
        <v>39</v>
      </c>
      <c r="Q56" s="3"/>
      <c r="R56" s="3"/>
      <c r="S56" s="3"/>
      <c r="T56" s="3">
        <v>39</v>
      </c>
      <c r="U56" s="3"/>
      <c r="V56" s="3"/>
      <c r="W56" s="3"/>
      <c r="X56" s="3"/>
      <c r="Y56" s="17"/>
      <c r="Z56" s="17"/>
      <c r="AA56" s="17"/>
      <c r="AB56" s="17"/>
      <c r="AC56" s="17"/>
      <c r="AD56" s="17"/>
    </row>
    <row r="57" spans="1:30" x14ac:dyDescent="0.25">
      <c r="A57" s="9">
        <v>54</v>
      </c>
      <c r="B57" s="10" t="s">
        <v>50</v>
      </c>
      <c r="C57" s="4">
        <v>39</v>
      </c>
      <c r="D57" s="5">
        <v>49.759574301010197</v>
      </c>
      <c r="E57" s="5">
        <v>56.180164533398617</v>
      </c>
      <c r="F57" s="5">
        <v>60.995607207689922</v>
      </c>
      <c r="G57" s="2">
        <v>89.888263253437771</v>
      </c>
      <c r="H57" s="2"/>
      <c r="I57" s="3">
        <v>78.65223034675806</v>
      </c>
      <c r="J57" s="3"/>
      <c r="K57" s="3">
        <v>48.154426742913095</v>
      </c>
      <c r="L57" s="3"/>
      <c r="M57" s="3"/>
      <c r="N57" s="3">
        <v>69</v>
      </c>
      <c r="O57" s="3"/>
      <c r="P57" s="3">
        <v>39</v>
      </c>
      <c r="Q57" s="3"/>
      <c r="R57" s="3"/>
      <c r="S57" s="3"/>
      <c r="T57" s="3"/>
      <c r="U57" s="3"/>
      <c r="V57" s="3"/>
      <c r="W57" s="3"/>
      <c r="X57" s="3"/>
      <c r="Y57" s="17"/>
      <c r="Z57" s="17"/>
      <c r="AA57" s="17"/>
      <c r="AB57" s="17"/>
      <c r="AC57" s="17"/>
      <c r="AD57" s="17"/>
    </row>
    <row r="58" spans="1:30" ht="30" x14ac:dyDescent="0.25">
      <c r="A58" s="9">
        <v>55</v>
      </c>
      <c r="B58" s="14" t="s">
        <v>93</v>
      </c>
      <c r="C58" s="4">
        <v>39</v>
      </c>
      <c r="D58" s="5">
        <v>48.614030144440179</v>
      </c>
      <c r="E58" s="5">
        <v>54.886808227593754</v>
      </c>
      <c r="F58" s="5">
        <v>59.591391789958934</v>
      </c>
      <c r="G58" s="25">
        <f>87.81889316415+240</f>
        <v>327.81889316414998</v>
      </c>
      <c r="H58" s="2"/>
      <c r="I58" s="3">
        <v>60</v>
      </c>
      <c r="J58" s="3"/>
      <c r="K58" s="3">
        <v>46</v>
      </c>
      <c r="L58" s="3"/>
      <c r="M58" s="3"/>
      <c r="N58" s="3"/>
      <c r="O58" s="3"/>
      <c r="P58" s="3">
        <v>39</v>
      </c>
      <c r="Q58" s="3"/>
      <c r="R58" s="3"/>
      <c r="S58" s="3"/>
      <c r="T58" s="3"/>
      <c r="U58" s="3"/>
      <c r="V58" s="3">
        <v>39</v>
      </c>
      <c r="W58" s="3"/>
      <c r="X58" s="3">
        <v>41</v>
      </c>
      <c r="Y58" s="17">
        <v>0</v>
      </c>
      <c r="Z58" s="17">
        <v>200</v>
      </c>
      <c r="AA58" s="17">
        <v>200</v>
      </c>
      <c r="AB58" s="17">
        <v>0</v>
      </c>
      <c r="AC58" s="17">
        <v>0</v>
      </c>
      <c r="AD58" s="17">
        <v>900</v>
      </c>
    </row>
    <row r="59" spans="1:30" x14ac:dyDescent="0.25">
      <c r="A59" s="9">
        <v>57</v>
      </c>
      <c r="B59" s="10" t="s">
        <v>47</v>
      </c>
      <c r="C59" s="4"/>
      <c r="D59" s="5">
        <v>45.77403525627701</v>
      </c>
      <c r="E59" s="5">
        <v>51.680362386119207</v>
      </c>
      <c r="F59" s="5">
        <v>56.110107733500854</v>
      </c>
      <c r="G59" s="2">
        <v>82.688579817790725</v>
      </c>
      <c r="H59" s="2"/>
      <c r="I59" s="3">
        <v>72.352507340566888</v>
      </c>
      <c r="J59" s="3"/>
      <c r="K59" s="3">
        <v>40</v>
      </c>
      <c r="L59" s="3"/>
      <c r="M59" s="3"/>
      <c r="N59" s="3"/>
      <c r="O59" s="3"/>
      <c r="P59" s="3"/>
      <c r="Q59" s="3"/>
      <c r="R59" s="3">
        <v>78</v>
      </c>
      <c r="S59" s="3"/>
      <c r="T59" s="3"/>
      <c r="U59" s="3"/>
      <c r="V59" s="3">
        <v>39</v>
      </c>
      <c r="W59" s="3"/>
      <c r="X59" s="3">
        <v>23</v>
      </c>
      <c r="Y59" s="17">
        <v>0</v>
      </c>
      <c r="Z59" s="17">
        <v>850</v>
      </c>
      <c r="AA59" s="17">
        <v>200</v>
      </c>
      <c r="AB59" s="17">
        <v>50</v>
      </c>
      <c r="AC59" s="17">
        <v>0</v>
      </c>
      <c r="AD59" s="17">
        <v>0</v>
      </c>
    </row>
    <row r="60" spans="1:30" x14ac:dyDescent="0.25">
      <c r="A60" s="9">
        <v>58</v>
      </c>
      <c r="B60" s="10" t="s">
        <v>49</v>
      </c>
      <c r="C60" s="4"/>
      <c r="D60" s="5">
        <v>41.287320643044431</v>
      </c>
      <c r="E60" s="5">
        <v>46.614716855050169</v>
      </c>
      <c r="F60" s="5">
        <v>50.610264014054472</v>
      </c>
      <c r="G60" s="2">
        <v>74.583546968080256</v>
      </c>
      <c r="H60" s="2"/>
      <c r="I60" s="3">
        <v>65.260603597070229</v>
      </c>
      <c r="J60" s="3"/>
      <c r="K60" s="3">
        <v>39.955471590042997</v>
      </c>
      <c r="L60" s="3"/>
      <c r="M60" s="3"/>
      <c r="N60" s="3"/>
      <c r="O60" s="3"/>
      <c r="P60" s="3"/>
      <c r="Q60" s="3"/>
      <c r="R60" s="3">
        <v>83</v>
      </c>
      <c r="S60" s="3"/>
      <c r="T60" s="3"/>
      <c r="U60" s="3"/>
      <c r="V60" s="3">
        <v>39</v>
      </c>
      <c r="W60" s="3"/>
      <c r="X60" s="3"/>
      <c r="Y60" s="17"/>
      <c r="Z60" s="21">
        <v>700</v>
      </c>
      <c r="AA60" s="21">
        <v>350</v>
      </c>
      <c r="AB60" s="21">
        <v>250</v>
      </c>
      <c r="AC60" s="17"/>
      <c r="AD60" s="21">
        <v>1300</v>
      </c>
    </row>
    <row r="61" spans="1:30" x14ac:dyDescent="0.25">
      <c r="A61" s="9">
        <v>59</v>
      </c>
      <c r="B61" s="10" t="s">
        <v>53</v>
      </c>
      <c r="C61" s="4"/>
      <c r="D61" s="5">
        <v>39</v>
      </c>
      <c r="E61" s="5">
        <v>39</v>
      </c>
      <c r="F61" s="5"/>
      <c r="G61" s="2">
        <v>44.146561904805885</v>
      </c>
      <c r="H61" s="2"/>
      <c r="I61" s="3">
        <v>61</v>
      </c>
      <c r="J61" s="3"/>
      <c r="K61" s="3">
        <v>39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>
        <v>39</v>
      </c>
      <c r="W61" s="3"/>
      <c r="X61" s="3"/>
      <c r="Y61" s="17"/>
      <c r="Z61" s="17"/>
      <c r="AA61" s="17"/>
      <c r="AB61" s="17"/>
      <c r="AC61" s="17"/>
      <c r="AD61" s="17"/>
    </row>
    <row r="62" spans="1:30" x14ac:dyDescent="0.25">
      <c r="A62" s="9">
        <v>60</v>
      </c>
      <c r="B62" s="10" t="s">
        <v>54</v>
      </c>
      <c r="C62" s="4"/>
      <c r="D62" s="5">
        <v>39</v>
      </c>
      <c r="E62" s="5"/>
      <c r="F62" s="5"/>
      <c r="G62" s="2">
        <v>39</v>
      </c>
      <c r="H62" s="2"/>
      <c r="I62" s="3">
        <v>38.628241666705151</v>
      </c>
      <c r="J62" s="3"/>
      <c r="K62" s="3">
        <v>39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>
        <v>39</v>
      </c>
      <c r="W62" s="3"/>
      <c r="X62" s="3">
        <v>32</v>
      </c>
      <c r="Y62" s="17"/>
      <c r="Z62" s="17"/>
      <c r="AA62" s="17"/>
      <c r="AB62" s="17"/>
      <c r="AC62" s="17"/>
      <c r="AD62" s="17"/>
    </row>
    <row r="63" spans="1:30" x14ac:dyDescent="0.25">
      <c r="A63" s="9">
        <v>61</v>
      </c>
      <c r="B63" s="10" t="s">
        <v>57</v>
      </c>
      <c r="C63" s="4"/>
      <c r="D63" s="5">
        <v>39</v>
      </c>
      <c r="E63" s="5"/>
      <c r="F63" s="5"/>
      <c r="G63" s="2">
        <v>39</v>
      </c>
      <c r="H63" s="2"/>
      <c r="I63" s="3">
        <v>39</v>
      </c>
      <c r="J63" s="3"/>
      <c r="K63" s="3">
        <v>39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>
        <v>27</v>
      </c>
      <c r="Y63" s="17">
        <v>0</v>
      </c>
      <c r="Z63" s="17">
        <v>100</v>
      </c>
      <c r="AA63" s="17">
        <v>100</v>
      </c>
      <c r="AB63" s="17">
        <v>0</v>
      </c>
      <c r="AC63" s="17">
        <v>0</v>
      </c>
      <c r="AD63" s="17">
        <v>1200</v>
      </c>
    </row>
    <row r="64" spans="1:30" x14ac:dyDescent="0.25">
      <c r="A64" s="9">
        <v>62</v>
      </c>
      <c r="B64" s="10" t="s">
        <v>51</v>
      </c>
      <c r="C64" s="4"/>
      <c r="D64" s="5">
        <v>47.61167900744141</v>
      </c>
      <c r="E64" s="5">
        <v>53.7551214600145</v>
      </c>
      <c r="F64" s="5">
        <v>87</v>
      </c>
      <c r="G64" s="2">
        <v>86.008194336023195</v>
      </c>
      <c r="H64" s="2"/>
      <c r="I64" s="3">
        <v>75.257170044020285</v>
      </c>
      <c r="J64" s="22">
        <v>48</v>
      </c>
      <c r="K64" s="3">
        <v>46.075818394298139</v>
      </c>
      <c r="L64" s="3">
        <v>73</v>
      </c>
      <c r="M64" s="3"/>
      <c r="N64" s="23"/>
      <c r="O64" s="3"/>
      <c r="P64" s="3"/>
      <c r="Q64" s="3"/>
      <c r="R64" s="3"/>
      <c r="S64" s="3"/>
      <c r="T64" s="3"/>
      <c r="U64" s="3"/>
      <c r="V64" s="3">
        <v>39</v>
      </c>
      <c r="W64" s="22">
        <v>48</v>
      </c>
      <c r="X64" s="3"/>
      <c r="Y64" s="17">
        <v>0</v>
      </c>
      <c r="Z64" s="17">
        <v>100</v>
      </c>
      <c r="AA64" s="17">
        <v>100</v>
      </c>
      <c r="AB64" s="17">
        <v>0</v>
      </c>
      <c r="AC64" s="17">
        <v>0</v>
      </c>
      <c r="AD64" s="17">
        <v>1400</v>
      </c>
    </row>
    <row r="65" spans="1:30" x14ac:dyDescent="0.25">
      <c r="A65" s="9">
        <v>63</v>
      </c>
      <c r="B65" s="10" t="s">
        <v>56</v>
      </c>
      <c r="C65" s="4"/>
      <c r="D65" s="5">
        <v>39</v>
      </c>
      <c r="E65" s="5">
        <v>39</v>
      </c>
      <c r="F65" s="5"/>
      <c r="G65" s="2">
        <v>39</v>
      </c>
      <c r="H65" s="2"/>
      <c r="I65" s="3">
        <v>39</v>
      </c>
      <c r="J65" s="3"/>
      <c r="K65" s="3"/>
      <c r="L65" s="3"/>
      <c r="M65" s="3"/>
      <c r="N65" s="3">
        <v>6</v>
      </c>
      <c r="O65" s="3"/>
      <c r="P65" s="3"/>
      <c r="Q65" s="3"/>
      <c r="R65" s="3"/>
      <c r="S65" s="3"/>
      <c r="T65" s="3"/>
      <c r="U65" s="3"/>
      <c r="V65" s="3">
        <v>39</v>
      </c>
      <c r="W65" s="3">
        <v>31</v>
      </c>
      <c r="X65" s="3"/>
      <c r="Y65" s="3"/>
      <c r="Z65" s="3"/>
      <c r="AA65" s="3"/>
      <c r="AB65" s="3"/>
      <c r="AC65" s="3"/>
      <c r="AD65" s="3"/>
    </row>
    <row r="66" spans="1:30" x14ac:dyDescent="0.25">
      <c r="Y66" s="28">
        <f>SUM(Y5:Y65)</f>
        <v>1275</v>
      </c>
      <c r="Z66" s="28">
        <f t="shared" ref="Z66:AA66" si="0">SUM(Z5:Z65)</f>
        <v>123350</v>
      </c>
      <c r="AA66" s="28">
        <f t="shared" si="0"/>
        <v>142900</v>
      </c>
    </row>
  </sheetData>
  <mergeCells count="3">
    <mergeCell ref="A1:X1"/>
    <mergeCell ref="A2:A3"/>
    <mergeCell ref="A4:AD4"/>
  </mergeCells>
  <pageMargins left="0.7" right="0.7" top="0.75" bottom="0.75" header="0.3" footer="0.3"/>
  <pageSetup paperSize="8" scale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Raspodela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</dc:creator>
  <cp:lastModifiedBy>Tijana Ilic</cp:lastModifiedBy>
  <cp:lastPrinted>2020-08-04T11:52:20Z</cp:lastPrinted>
  <dcterms:created xsi:type="dcterms:W3CDTF">2020-06-02T08:42:24Z</dcterms:created>
  <dcterms:modified xsi:type="dcterms:W3CDTF">2020-09-17T11:19:32Z</dcterms:modified>
</cp:coreProperties>
</file>