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70" windowHeight="12270" activeTab="0"/>
  </bookViews>
  <sheets>
    <sheet name="specifikacija" sheetId="1" r:id="rId1"/>
    <sheet name="Obrazac KV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<sst xmlns="http://schemas.openxmlformats.org/spreadsheetml/2006/main" count="298" uniqueCount="153">
  <si>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</si>
  <si>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</si>
  <si>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</si>
  <si>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</si>
  <si>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</si>
  <si>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</si>
  <si>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</si>
  <si>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</si>
  <si>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</si>
  <si>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</si>
  <si>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</si>
  <si>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</si>
  <si>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</si>
  <si>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</si>
  <si>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</si>
  <si>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</si>
  <si>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</si>
  <si>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</si>
  <si>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</si>
  <si>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</si>
  <si>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</si>
  <si>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</si>
  <si>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</si>
  <si>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</si>
  <si>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</si>
  <si>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</si>
  <si>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</si>
  <si>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</si>
  <si>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</si>
  <si>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</si>
  <si>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</si>
  <si>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</si>
  <si>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</si>
  <si>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</si>
  <si>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</si>
  <si>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</si>
  <si>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</si>
  <si>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Jединична цена</t>
  </si>
  <si>
    <t>film tableta</t>
  </si>
  <si>
    <t xml:space="preserve">Количине </t>
  </si>
  <si>
    <t>blister, 30 po 10 mg</t>
  </si>
  <si>
    <t>tableta sa produženim oslobađanjem</t>
  </si>
  <si>
    <t>kapsula sa produženim oslobađanjem, tvrda</t>
  </si>
  <si>
    <t>33600000
15882000</t>
  </si>
  <si>
    <t>404-1-110/20-53</t>
  </si>
  <si>
    <t>ЛЕКОВА СА ЛИСТЕ А И ЛИСТЕ А1 ЛИСТЕ ЛЕКОВА</t>
  </si>
  <si>
    <t>ADOC D.O.O.</t>
  </si>
  <si>
    <t>granisetron</t>
  </si>
  <si>
    <t>RASETRON</t>
  </si>
  <si>
    <t>blister, 5 po 2 mg</t>
  </si>
  <si>
    <t>metformin</t>
  </si>
  <si>
    <t>GLUCOPHAGE</t>
  </si>
  <si>
    <t>blister, 60 po 500 mg</t>
  </si>
  <si>
    <t>blister, 30 po 500 mg</t>
  </si>
  <si>
    <t>GLUCOPHAGE XR</t>
  </si>
  <si>
    <t>blister, 30 po 750 mg</t>
  </si>
  <si>
    <t>blister, 30 po 1000 mg</t>
  </si>
  <si>
    <t>klopidogrel</t>
  </si>
  <si>
    <t>CLOPICOR</t>
  </si>
  <si>
    <t>blister, 28 po 75 mg</t>
  </si>
  <si>
    <t>propafenon</t>
  </si>
  <si>
    <t xml:space="preserve">PROPAFEN </t>
  </si>
  <si>
    <t>blister, 50 po 150 mg</t>
  </si>
  <si>
    <t>blister, 50 po 300 mg</t>
  </si>
  <si>
    <t>flekainid</t>
  </si>
  <si>
    <t>FLEKANID</t>
  </si>
  <si>
    <t>blister, 60 po 50 mg</t>
  </si>
  <si>
    <t>blister, 60 po 100 mg</t>
  </si>
  <si>
    <t>blister, 60 po 200 mg</t>
  </si>
  <si>
    <t>indapamid</t>
  </si>
  <si>
    <t>INDAPRES SR</t>
  </si>
  <si>
    <t>blister, 30 po 1,5 mg</t>
  </si>
  <si>
    <t>bisoprolol</t>
  </si>
  <si>
    <t>CONCOR COR</t>
  </si>
  <si>
    <t>blister, 30 po 1,25 mg</t>
  </si>
  <si>
    <t>blister, 30 po 3,75 mg</t>
  </si>
  <si>
    <t>nebivolol</t>
  </si>
  <si>
    <t>NEBITOL</t>
  </si>
  <si>
    <t>tableta</t>
  </si>
  <si>
    <t>blister, 28 po 5 mg</t>
  </si>
  <si>
    <t>nifedipin</t>
  </si>
  <si>
    <t xml:space="preserve">NIFELAT  </t>
  </si>
  <si>
    <t>blister, 30 po 20 mg</t>
  </si>
  <si>
    <t>lerkanidipin</t>
  </si>
  <si>
    <t>CORNELIN</t>
  </si>
  <si>
    <t>blister, 28 po 10 mg</t>
  </si>
  <si>
    <t>blister, 28 po 20 mg</t>
  </si>
  <si>
    <t>blister, 60 po 10 mg</t>
  </si>
  <si>
    <t>blister, 60 po 20 mg</t>
  </si>
  <si>
    <t>enalapril</t>
  </si>
  <si>
    <t>ENALAPRIL ZDRAVLJE ACTAVIS</t>
  </si>
  <si>
    <t>ramipril</t>
  </si>
  <si>
    <t>PRILINDA</t>
  </si>
  <si>
    <t>blister, 28 po 2.5 mg</t>
  </si>
  <si>
    <t>CORACE</t>
  </si>
  <si>
    <t>blister, 28 po 2,5mg</t>
  </si>
  <si>
    <t>blister, 28 po 5mg</t>
  </si>
  <si>
    <t>ramipril, hidrohlortiazid</t>
  </si>
  <si>
    <t>CORACE PLUS</t>
  </si>
  <si>
    <t>blister, 28 po (2,5mg+12,5mg)</t>
  </si>
  <si>
    <t>blister, 28 po (5mg+25mg)</t>
  </si>
  <si>
    <t>telmisartan</t>
  </si>
  <si>
    <t>TELMIPRES</t>
  </si>
  <si>
    <t>blister, 28 po 40mg</t>
  </si>
  <si>
    <t>blister, 28 po 80mg</t>
  </si>
  <si>
    <t>telmisartan, hidrohlortiazid</t>
  </si>
  <si>
    <t>TELMIPRES PLUS</t>
  </si>
  <si>
    <t>blister, 28 po 80mg+12,5mg</t>
  </si>
  <si>
    <t>somatropin</t>
  </si>
  <si>
    <t>SAIZEN</t>
  </si>
  <si>
    <t>rastvor za injekciju</t>
  </si>
  <si>
    <t>uložak, 1 po 1.03 ml (5.83 mg/ml)</t>
  </si>
  <si>
    <t>uložak, 1 po 1.5 ml (8 mg/ml)</t>
  </si>
  <si>
    <t>uložak, 1 po 2.5 ml (8 mg/ml)</t>
  </si>
  <si>
    <t>deksametazon</t>
  </si>
  <si>
    <t>FORTECORTIN</t>
  </si>
  <si>
    <t>blister, 20 po 4 mg</t>
  </si>
  <si>
    <t>blister, 20 po 8 mg</t>
  </si>
  <si>
    <t>azitromicin</t>
  </si>
  <si>
    <t>HEMOMYCIN</t>
  </si>
  <si>
    <t>prašak za oralnu suspenziju</t>
  </si>
  <si>
    <t>bočica staklena, 1 po 30 ml (200 mg/5 ml)</t>
  </si>
  <si>
    <t>kapsula, tvrda</t>
  </si>
  <si>
    <t>blister, 6 po 250 mg</t>
  </si>
  <si>
    <t xml:space="preserve">film tableta </t>
  </si>
  <si>
    <t>blister, 3 po 500 mg</t>
  </si>
  <si>
    <t>tamoksifen</t>
  </si>
  <si>
    <t>NOLVADEX</t>
  </si>
  <si>
    <t>karbamazepin</t>
  </si>
  <si>
    <t xml:space="preserve">KARBAPIN </t>
  </si>
  <si>
    <t>blister,  50 po 200 mg</t>
  </si>
  <si>
    <t>pregabalin</t>
  </si>
  <si>
    <t>EPICA</t>
  </si>
  <si>
    <t>blister, 60 po 75 mg</t>
  </si>
  <si>
    <t>blister, 60 po 150 mg</t>
  </si>
  <si>
    <t>blister, 90 po 50mg</t>
  </si>
  <si>
    <t>levodopa, benzerazid</t>
  </si>
  <si>
    <t>MADOPAR  ROCHE</t>
  </si>
  <si>
    <t>bočica,100 po 250 mg (200 mg + 50 mg)</t>
  </si>
  <si>
    <t>MADOPAR  HBS</t>
  </si>
  <si>
    <t>bočica, 30 po (100 mg + 25 mg)</t>
  </si>
  <si>
    <t>lorazepam</t>
  </si>
  <si>
    <t>LORAZEPAM HF</t>
  </si>
  <si>
    <t>30 po 1 mg</t>
  </si>
  <si>
    <t xml:space="preserve"> 20 po 2,5 mg</t>
  </si>
  <si>
    <t>akamprosat</t>
  </si>
  <si>
    <t>CAMPRAL</t>
  </si>
  <si>
    <t>gastrorezistentna tableta</t>
  </si>
  <si>
    <t xml:space="preserve"> blister, 84 po 333mg</t>
  </si>
  <si>
    <t>formoterol, budesonid</t>
  </si>
  <si>
    <t>SYMBICORT TURBUHALER</t>
  </si>
  <si>
    <t>prašak za inhalaciju</t>
  </si>
  <si>
    <t>inhalator, 1 po 60 doza (4.5mcg/doza+160mcg/doza)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</si>
</sst>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vertical="center" wrapText="1"/>
    </xf>
    <xf numFmtId="4" fontId="55" fillId="0" borderId="12" xfId="0" applyNumberFormat="1" applyFont="1" applyFill="1" applyBorder="1" applyAlignment="1">
      <alignment vertical="center" wrapText="1"/>
    </xf>
    <xf numFmtId="4" fontId="55" fillId="0" borderId="13" xfId="0" applyNumberFormat="1" applyFont="1" applyFill="1" applyBorder="1" applyAlignment="1">
      <alignment vertical="center" wrapText="1"/>
    </xf>
    <xf numFmtId="3" fontId="55" fillId="0" borderId="14" xfId="0" applyNumberFormat="1" applyFont="1" applyFill="1" applyBorder="1" applyAlignment="1">
      <alignment vertical="center" wrapText="1"/>
    </xf>
    <xf numFmtId="3" fontId="55" fillId="0" borderId="15" xfId="0" applyNumberFormat="1" applyFont="1" applyFill="1" applyBorder="1" applyAlignment="1">
      <alignment vertical="center" wrapText="1"/>
    </xf>
    <xf numFmtId="3" fontId="55" fillId="0" borderId="16" xfId="0" applyNumberFormat="1" applyFont="1" applyFill="1" applyBorder="1" applyAlignment="1">
      <alignment vertical="center" wrapText="1"/>
    </xf>
    <xf numFmtId="4" fontId="52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33" borderId="10" xfId="62" applyFont="1" applyFill="1" applyBorder="1" applyAlignment="1">
      <alignment horizontal="center" vertical="center" wrapText="1"/>
      <protection/>
    </xf>
    <xf numFmtId="4" fontId="53" fillId="0" borderId="10" xfId="62" applyNumberFormat="1" applyFont="1" applyFill="1" applyBorder="1" applyAlignment="1">
      <alignment horizontal="center" vertical="center" wrapText="1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3" fillId="33" borderId="15" xfId="62" applyFont="1" applyFill="1" applyBorder="1" applyAlignment="1">
      <alignment horizontal="center" vertical="center" wrapText="1"/>
      <protection/>
    </xf>
    <xf numFmtId="0" fontId="3" fillId="33" borderId="13" xfId="62" applyFont="1" applyFill="1" applyBorder="1" applyAlignment="1">
      <alignment horizontal="center" vertical="center" wrapText="1"/>
      <protection/>
    </xf>
    <xf numFmtId="3" fontId="47" fillId="0" borderId="0" xfId="0" applyNumberFormat="1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/>
      <protection locked="0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 wrapText="1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4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59" applyNumberFormat="1" applyFont="1" applyFill="1" applyBorder="1" applyAlignment="1" applyProtection="1">
      <alignment horizontal="left" wrapText="1"/>
      <protection locked="0"/>
    </xf>
    <xf numFmtId="0" fontId="6" fillId="0" borderId="10" xfId="59" applyFont="1" applyBorder="1" applyAlignment="1">
      <alignment horizontal="left" wrapText="1"/>
      <protection/>
    </xf>
    <xf numFmtId="0" fontId="6" fillId="35" borderId="10" xfId="59" applyFont="1" applyFill="1" applyBorder="1" applyAlignment="1" applyProtection="1">
      <alignment horizontal="left" wrapText="1"/>
      <protection locked="0"/>
    </xf>
    <xf numFmtId="0" fontId="6" fillId="35" borderId="10" xfId="59" applyFont="1" applyFill="1" applyBorder="1" applyAlignment="1" applyProtection="1">
      <alignment horizontal="center" wrapText="1"/>
      <protection locked="0"/>
    </xf>
    <xf numFmtId="187" fontId="6" fillId="35" borderId="10" xfId="58" applyNumberFormat="1" applyFont="1" applyFill="1" applyBorder="1" applyAlignment="1" applyProtection="1">
      <alignment horizontal="left" wrapText="1"/>
      <protection locked="0"/>
    </xf>
    <xf numFmtId="0" fontId="6" fillId="0" borderId="10" xfId="58" applyFont="1" applyBorder="1" applyAlignment="1">
      <alignment horizontal="left" wrapText="1"/>
      <protection/>
    </xf>
    <xf numFmtId="0" fontId="6" fillId="35" borderId="10" xfId="58" applyFont="1" applyFill="1" applyBorder="1" applyAlignment="1" applyProtection="1">
      <alignment horizontal="left" wrapText="1"/>
      <protection locked="0"/>
    </xf>
    <xf numFmtId="0" fontId="6" fillId="35" borderId="10" xfId="58" applyFont="1" applyFill="1" applyBorder="1" applyAlignment="1" applyProtection="1">
      <alignment horizontal="center" wrapText="1"/>
      <protection locked="0"/>
    </xf>
    <xf numFmtId="4" fontId="6" fillId="34" borderId="10" xfId="59" applyNumberFormat="1" applyFont="1" applyFill="1" applyBorder="1" applyAlignment="1">
      <alignment horizontal="center" wrapText="1"/>
      <protection/>
    </xf>
    <xf numFmtId="4" fontId="6" fillId="34" borderId="10" xfId="59" applyNumberFormat="1" applyFont="1" applyFill="1" applyBorder="1" applyAlignment="1">
      <alignment horizontal="center"/>
      <protection/>
    </xf>
    <xf numFmtId="4" fontId="6" fillId="35" borderId="10" xfId="59" applyNumberFormat="1" applyFont="1" applyFill="1" applyBorder="1" applyAlignment="1" applyProtection="1">
      <alignment horizontal="center"/>
      <protection locked="0"/>
    </xf>
    <xf numFmtId="4" fontId="6" fillId="34" borderId="10" xfId="0" applyNumberFormat="1" applyFont="1" applyFill="1" applyBorder="1" applyAlignment="1">
      <alignment horizontal="center" wrapText="1"/>
    </xf>
    <xf numFmtId="4" fontId="58" fillId="33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59" fillId="34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60" fillId="33" borderId="10" xfId="0" applyNumberFormat="1" applyFont="1" applyFill="1" applyBorder="1" applyAlignment="1">
      <alignment horizontal="center" vertical="center" wrapText="1"/>
    </xf>
    <xf numFmtId="187" fontId="6" fillId="35" borderId="10" xfId="61" applyNumberFormat="1" applyFont="1" applyFill="1" applyBorder="1" applyAlignment="1" applyProtection="1">
      <alignment horizontal="left" wrapText="1"/>
      <protection locked="0"/>
    </xf>
    <xf numFmtId="0" fontId="6" fillId="0" borderId="10" xfId="61" applyFont="1" applyBorder="1" applyAlignment="1">
      <alignment horizontal="left" wrapText="1"/>
      <protection/>
    </xf>
    <xf numFmtId="0" fontId="6" fillId="35" borderId="10" xfId="61" applyFont="1" applyFill="1" applyBorder="1" applyAlignment="1" applyProtection="1">
      <alignment horizontal="left" wrapText="1"/>
      <protection locked="0"/>
    </xf>
    <xf numFmtId="0" fontId="6" fillId="35" borderId="10" xfId="61" applyFont="1" applyFill="1" applyBorder="1" applyAlignment="1" applyProtection="1">
      <alignment horizontal="center" wrapText="1"/>
      <protection locked="0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 wrapText="1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4" fontId="6" fillId="0" borderId="10" xfId="0" applyNumberFormat="1" applyFont="1" applyBorder="1" applyAlignment="1">
      <alignment horizontal="left" wrapText="1"/>
    </xf>
    <xf numFmtId="4" fontId="6" fillId="35" borderId="10" xfId="0" applyNumberFormat="1" applyFont="1" applyFill="1" applyBorder="1" applyAlignment="1" applyProtection="1">
      <alignment horizontal="left" wrapText="1"/>
      <protection locked="0"/>
    </xf>
    <xf numFmtId="4" fontId="6" fillId="35" borderId="10" xfId="0" applyNumberFormat="1" applyFont="1" applyFill="1" applyBorder="1" applyAlignment="1" applyProtection="1">
      <alignment horizontal="center" wrapText="1"/>
      <protection locked="0"/>
    </xf>
    <xf numFmtId="2" fontId="6" fillId="0" borderId="10" xfId="59" applyNumberFormat="1" applyFont="1" applyBorder="1" applyAlignment="1">
      <alignment horizontal="left" wrapText="1"/>
      <protection/>
    </xf>
    <xf numFmtId="2" fontId="6" fillId="35" borderId="10" xfId="59" applyNumberFormat="1" applyFont="1" applyFill="1" applyBorder="1" applyAlignment="1" applyProtection="1">
      <alignment horizontal="left" wrapText="1"/>
      <protection locked="0"/>
    </xf>
    <xf numFmtId="2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 applyProtection="1">
      <alignment/>
      <protection locked="0"/>
    </xf>
    <xf numFmtId="187" fontId="6" fillId="35" borderId="10" xfId="63" applyNumberFormat="1" applyFont="1" applyFill="1" applyBorder="1" applyAlignment="1" applyProtection="1">
      <alignment horizontal="left"/>
      <protection locked="0"/>
    </xf>
    <xf numFmtId="4" fontId="6" fillId="0" borderId="10" xfId="63" applyNumberFormat="1" applyFont="1" applyBorder="1" applyAlignment="1">
      <alignment horizontal="left" wrapText="1"/>
      <protection/>
    </xf>
    <xf numFmtId="4" fontId="6" fillId="35" borderId="10" xfId="63" applyNumberFormat="1" applyFont="1" applyFill="1" applyBorder="1" applyAlignment="1" applyProtection="1">
      <alignment horizontal="left"/>
      <protection locked="0"/>
    </xf>
    <xf numFmtId="4" fontId="6" fillId="35" borderId="10" xfId="63" applyNumberFormat="1" applyFont="1" applyFill="1" applyBorder="1" applyAlignment="1" applyProtection="1">
      <alignment horizontal="center" wrapText="1"/>
      <protection locked="0"/>
    </xf>
    <xf numFmtId="4" fontId="6" fillId="34" borderId="10" xfId="0" applyNumberFormat="1" applyFont="1" applyFill="1" applyBorder="1" applyAlignment="1">
      <alignment horizontal="center"/>
    </xf>
    <xf numFmtId="4" fontId="59" fillId="34" borderId="10" xfId="0" applyNumberFormat="1" applyFont="1" applyFill="1" applyBorder="1" applyAlignment="1">
      <alignment horizontal="center"/>
    </xf>
    <xf numFmtId="3" fontId="6" fillId="35" borderId="1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1" fillId="33" borderId="17" xfId="0" applyFont="1" applyFill="1" applyBorder="1" applyAlignment="1">
      <alignment horizontal="right" vertical="center" wrapText="1"/>
    </xf>
    <xf numFmtId="0" fontId="61" fillId="33" borderId="18" xfId="0" applyFont="1" applyFill="1" applyBorder="1" applyAlignment="1">
      <alignment horizontal="right" vertical="center" wrapText="1"/>
    </xf>
    <xf numFmtId="0" fontId="61" fillId="33" borderId="19" xfId="0" applyFont="1" applyFill="1" applyBorder="1" applyAlignment="1">
      <alignment horizontal="right" vertical="center" wrapText="1"/>
    </xf>
    <xf numFmtId="4" fontId="55" fillId="33" borderId="14" xfId="62" applyNumberFormat="1" applyFont="1" applyFill="1" applyBorder="1" applyAlignment="1">
      <alignment horizontal="center" vertical="center" wrapText="1"/>
      <protection/>
    </xf>
    <xf numFmtId="4" fontId="55" fillId="33" borderId="12" xfId="62" applyNumberFormat="1" applyFont="1" applyFill="1" applyBorder="1" applyAlignment="1">
      <alignment horizontal="center" vertical="center" wrapText="1"/>
      <protection/>
    </xf>
    <xf numFmtId="4" fontId="55" fillId="33" borderId="16" xfId="62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3" xfId="59"/>
    <cellStyle name="Normal 2 14" xfId="60"/>
    <cellStyle name="Normal 2 2 12" xfId="61"/>
    <cellStyle name="Normal 4" xfId="62"/>
    <cellStyle name="Normal 7 4" xfId="63"/>
    <cellStyle name="Note" xfId="64"/>
    <cellStyle name="Output" xfId="65"/>
    <cellStyle name="Percent" xfId="66"/>
    <cellStyle name="Percent 2" xfId="67"/>
    <cellStyle name="Percent 4" xfId="68"/>
    <cellStyle name="Title" xfId="69"/>
    <cellStyle name="Total" xfId="70"/>
    <cellStyle name="Warning Text" xfId="7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jeno\1.%20Javne%20nabavke%202021\prilozi%20ugovora%20za%20smanjenje%20cena%2019.05.2021\odluka%20rad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log 1"/>
      <sheetName val="Prilog 1 (2)"/>
      <sheetName val="Prilog 1 (3)"/>
      <sheetName val="prečišćena"/>
      <sheetName val="prečišćena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PageLayoutView="0" workbookViewId="0" topLeftCell="A1">
      <selection activeCell="V15" sqref="V15"/>
    </sheetView>
  </sheetViews>
  <sheetFormatPr defaultColWidth="9.140625" defaultRowHeight="15"/>
  <cols>
    <col min="1" max="1" width="8.00390625" style="17" customWidth="1"/>
    <col min="2" max="2" width="10.00390625" style="18" customWidth="1"/>
    <col min="3" max="3" width="13.57421875" style="2" customWidth="1"/>
    <col min="4" max="4" width="13.8515625" style="2" customWidth="1"/>
    <col min="5" max="5" width="14.00390625" style="18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5" customWidth="1"/>
    <col min="10" max="10" width="12.00390625" style="26" customWidth="1"/>
    <col min="11" max="11" width="13.421875" style="26" hidden="1" customWidth="1"/>
    <col min="12" max="12" width="15.57421875" style="26" customWidth="1"/>
    <col min="13" max="13" width="9.8515625" style="26" hidden="1" customWidth="1"/>
    <col min="14" max="16384" width="9.140625" style="2" customWidth="1"/>
  </cols>
  <sheetData>
    <row r="2" spans="1:13" ht="12.75" customHeight="1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2.75" customHeight="1">
      <c r="A3" s="88" t="s">
        <v>46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6" spans="1:13" ht="51">
      <c r="A6" s="30" t="s">
        <v>27</v>
      </c>
      <c r="B6" s="31" t="s">
        <v>28</v>
      </c>
      <c r="C6" s="32" t="s">
        <v>29</v>
      </c>
      <c r="D6" s="32" t="s">
        <v>30</v>
      </c>
      <c r="E6" s="32" t="s">
        <v>0</v>
      </c>
      <c r="F6" s="32" t="s">
        <v>31</v>
      </c>
      <c r="G6" s="33" t="s">
        <v>32</v>
      </c>
      <c r="H6" s="34" t="s">
        <v>33</v>
      </c>
      <c r="I6" s="35" t="s">
        <v>39</v>
      </c>
      <c r="J6" s="36" t="s">
        <v>37</v>
      </c>
      <c r="K6" s="37" t="s">
        <v>34</v>
      </c>
      <c r="L6" s="38" t="s">
        <v>35</v>
      </c>
      <c r="M6" s="29" t="s">
        <v>1</v>
      </c>
    </row>
    <row r="7" spans="1:13" s="19" customFormat="1" ht="22.5">
      <c r="A7" s="39">
        <v>26</v>
      </c>
      <c r="B7" s="45">
        <v>1124104</v>
      </c>
      <c r="C7" s="46" t="s">
        <v>47</v>
      </c>
      <c r="D7" s="47" t="s">
        <v>48</v>
      </c>
      <c r="E7" s="48" t="s">
        <v>38</v>
      </c>
      <c r="F7" s="48" t="s">
        <v>49</v>
      </c>
      <c r="G7" s="44" t="s">
        <v>36</v>
      </c>
      <c r="H7" s="54">
        <v>2947.1</v>
      </c>
      <c r="I7" s="85"/>
      <c r="J7" s="55">
        <v>2884</v>
      </c>
      <c r="K7" s="56">
        <f aca="true" t="shared" si="0" ref="K7:L9">H7*I7</f>
        <v>0</v>
      </c>
      <c r="L7" s="57">
        <f t="shared" si="0"/>
        <v>0</v>
      </c>
      <c r="M7" s="86">
        <v>5</v>
      </c>
    </row>
    <row r="8" spans="1:13" s="19" customFormat="1" ht="22.5">
      <c r="A8" s="39">
        <v>86</v>
      </c>
      <c r="B8" s="40">
        <v>1043005</v>
      </c>
      <c r="C8" s="41" t="s">
        <v>50</v>
      </c>
      <c r="D8" s="42" t="s">
        <v>51</v>
      </c>
      <c r="E8" s="43" t="s">
        <v>38</v>
      </c>
      <c r="F8" s="43" t="s">
        <v>52</v>
      </c>
      <c r="G8" s="44" t="s">
        <v>36</v>
      </c>
      <c r="H8" s="83">
        <v>190.7</v>
      </c>
      <c r="I8" s="85"/>
      <c r="J8" s="55">
        <v>188.12</v>
      </c>
      <c r="K8" s="56">
        <f t="shared" si="0"/>
        <v>0</v>
      </c>
      <c r="L8" s="57">
        <f t="shared" si="0"/>
        <v>0</v>
      </c>
      <c r="M8" s="86">
        <v>4</v>
      </c>
    </row>
    <row r="9" spans="1:13" s="19" customFormat="1" ht="22.5">
      <c r="A9" s="39">
        <v>87</v>
      </c>
      <c r="B9" s="40">
        <v>1043003</v>
      </c>
      <c r="C9" s="41" t="s">
        <v>50</v>
      </c>
      <c r="D9" s="42" t="s">
        <v>51</v>
      </c>
      <c r="E9" s="43" t="s">
        <v>38</v>
      </c>
      <c r="F9" s="43" t="s">
        <v>53</v>
      </c>
      <c r="G9" s="44" t="s">
        <v>36</v>
      </c>
      <c r="H9" s="83">
        <v>95.3</v>
      </c>
      <c r="I9" s="85"/>
      <c r="J9" s="55">
        <v>94.01</v>
      </c>
      <c r="K9" s="56">
        <f t="shared" si="0"/>
        <v>0</v>
      </c>
      <c r="L9" s="57">
        <f t="shared" si="0"/>
        <v>0</v>
      </c>
      <c r="M9" s="86">
        <v>4</v>
      </c>
    </row>
    <row r="10" spans="1:13" s="19" customFormat="1" ht="33.75">
      <c r="A10" s="39">
        <v>88</v>
      </c>
      <c r="B10" s="40">
        <v>1043001</v>
      </c>
      <c r="C10" s="41" t="s">
        <v>50</v>
      </c>
      <c r="D10" s="42" t="s">
        <v>54</v>
      </c>
      <c r="E10" s="43" t="s">
        <v>41</v>
      </c>
      <c r="F10" s="43" t="s">
        <v>55</v>
      </c>
      <c r="G10" s="44" t="s">
        <v>36</v>
      </c>
      <c r="H10" s="53">
        <v>249.8</v>
      </c>
      <c r="I10" s="85"/>
      <c r="J10" s="55">
        <v>246.42</v>
      </c>
      <c r="K10" s="56">
        <f aca="true" t="shared" si="1" ref="K10:K57">H10*I10</f>
        <v>0</v>
      </c>
      <c r="L10" s="57">
        <f aca="true" t="shared" si="2" ref="L10:L57">I10*J10</f>
        <v>0</v>
      </c>
      <c r="M10" s="86">
        <v>4</v>
      </c>
    </row>
    <row r="11" spans="1:13" s="19" customFormat="1" ht="33.75">
      <c r="A11" s="39">
        <v>89</v>
      </c>
      <c r="B11" s="40">
        <v>1043000</v>
      </c>
      <c r="C11" s="41" t="s">
        <v>50</v>
      </c>
      <c r="D11" s="42" t="s">
        <v>54</v>
      </c>
      <c r="E11" s="43" t="s">
        <v>41</v>
      </c>
      <c r="F11" s="43" t="s">
        <v>56</v>
      </c>
      <c r="G11" s="44" t="s">
        <v>36</v>
      </c>
      <c r="H11" s="53">
        <v>331</v>
      </c>
      <c r="I11" s="85"/>
      <c r="J11" s="55">
        <v>326.53</v>
      </c>
      <c r="K11" s="56">
        <f t="shared" si="1"/>
        <v>0</v>
      </c>
      <c r="L11" s="57">
        <f t="shared" si="2"/>
        <v>0</v>
      </c>
      <c r="M11" s="86">
        <v>4</v>
      </c>
    </row>
    <row r="12" spans="1:13" s="19" customFormat="1" ht="22.5">
      <c r="A12" s="39">
        <v>138</v>
      </c>
      <c r="B12" s="40">
        <v>1068030</v>
      </c>
      <c r="C12" s="41" t="s">
        <v>57</v>
      </c>
      <c r="D12" s="42" t="s">
        <v>58</v>
      </c>
      <c r="E12" s="43" t="s">
        <v>38</v>
      </c>
      <c r="F12" s="43" t="s">
        <v>59</v>
      </c>
      <c r="G12" s="44" t="s">
        <v>36</v>
      </c>
      <c r="H12" s="53">
        <v>494.9</v>
      </c>
      <c r="I12" s="85"/>
      <c r="J12" s="55">
        <v>494.9</v>
      </c>
      <c r="K12" s="56">
        <f t="shared" si="1"/>
        <v>0</v>
      </c>
      <c r="L12" s="57">
        <f t="shared" si="2"/>
        <v>0</v>
      </c>
      <c r="M12" s="86">
        <v>1</v>
      </c>
    </row>
    <row r="13" spans="1:13" s="19" customFormat="1" ht="22.5">
      <c r="A13" s="39">
        <v>152</v>
      </c>
      <c r="B13" s="45">
        <v>1101130</v>
      </c>
      <c r="C13" s="46" t="s">
        <v>60</v>
      </c>
      <c r="D13" s="47" t="s">
        <v>61</v>
      </c>
      <c r="E13" s="48" t="s">
        <v>38</v>
      </c>
      <c r="F13" s="48" t="s">
        <v>62</v>
      </c>
      <c r="G13" s="44" t="s">
        <v>36</v>
      </c>
      <c r="H13" s="54">
        <v>319.2</v>
      </c>
      <c r="I13" s="85"/>
      <c r="J13" s="55">
        <v>314.09</v>
      </c>
      <c r="K13" s="56">
        <f t="shared" si="1"/>
        <v>0</v>
      </c>
      <c r="L13" s="57">
        <f t="shared" si="2"/>
        <v>0</v>
      </c>
      <c r="M13" s="86">
        <v>4</v>
      </c>
    </row>
    <row r="14" spans="1:13" s="19" customFormat="1" ht="22.5">
      <c r="A14" s="39">
        <v>153</v>
      </c>
      <c r="B14" s="45">
        <v>1101131</v>
      </c>
      <c r="C14" s="46" t="s">
        <v>60</v>
      </c>
      <c r="D14" s="47" t="s">
        <v>61</v>
      </c>
      <c r="E14" s="48" t="s">
        <v>38</v>
      </c>
      <c r="F14" s="48" t="s">
        <v>63</v>
      </c>
      <c r="G14" s="44" t="s">
        <v>36</v>
      </c>
      <c r="H14" s="54">
        <v>690.1</v>
      </c>
      <c r="I14" s="85"/>
      <c r="J14" s="55">
        <v>679.05</v>
      </c>
      <c r="K14" s="56">
        <f t="shared" si="1"/>
        <v>0</v>
      </c>
      <c r="L14" s="57">
        <f t="shared" si="2"/>
        <v>0</v>
      </c>
      <c r="M14" s="86">
        <v>4</v>
      </c>
    </row>
    <row r="15" spans="1:13" s="19" customFormat="1" ht="45">
      <c r="A15" s="39">
        <v>154</v>
      </c>
      <c r="B15" s="40">
        <v>1101422</v>
      </c>
      <c r="C15" s="41" t="s">
        <v>64</v>
      </c>
      <c r="D15" s="42" t="s">
        <v>65</v>
      </c>
      <c r="E15" s="43" t="s">
        <v>42</v>
      </c>
      <c r="F15" s="43" t="s">
        <v>66</v>
      </c>
      <c r="G15" s="44" t="s">
        <v>36</v>
      </c>
      <c r="H15" s="53">
        <v>727.5</v>
      </c>
      <c r="I15" s="85"/>
      <c r="J15" s="55">
        <v>723.6</v>
      </c>
      <c r="K15" s="56">
        <f t="shared" si="1"/>
        <v>0</v>
      </c>
      <c r="L15" s="57">
        <f t="shared" si="2"/>
        <v>0</v>
      </c>
      <c r="M15" s="86">
        <v>1</v>
      </c>
    </row>
    <row r="16" spans="1:13" s="19" customFormat="1" ht="45">
      <c r="A16" s="39">
        <v>155</v>
      </c>
      <c r="B16" s="40">
        <v>1101423</v>
      </c>
      <c r="C16" s="41" t="s">
        <v>64</v>
      </c>
      <c r="D16" s="42" t="s">
        <v>65</v>
      </c>
      <c r="E16" s="43" t="s">
        <v>42</v>
      </c>
      <c r="F16" s="43" t="s">
        <v>67</v>
      </c>
      <c r="G16" s="44" t="s">
        <v>36</v>
      </c>
      <c r="H16" s="53">
        <v>1455.9</v>
      </c>
      <c r="I16" s="85"/>
      <c r="J16" s="55">
        <v>1448</v>
      </c>
      <c r="K16" s="56">
        <f t="shared" si="1"/>
        <v>0</v>
      </c>
      <c r="L16" s="57">
        <f t="shared" si="2"/>
        <v>0</v>
      </c>
      <c r="M16" s="86">
        <v>1</v>
      </c>
    </row>
    <row r="17" spans="1:13" s="19" customFormat="1" ht="45">
      <c r="A17" s="39">
        <v>156</v>
      </c>
      <c r="B17" s="40">
        <v>1101425</v>
      </c>
      <c r="C17" s="41" t="s">
        <v>64</v>
      </c>
      <c r="D17" s="42" t="s">
        <v>65</v>
      </c>
      <c r="E17" s="43" t="s">
        <v>42</v>
      </c>
      <c r="F17" s="43" t="s">
        <v>68</v>
      </c>
      <c r="G17" s="44" t="s">
        <v>36</v>
      </c>
      <c r="H17" s="53">
        <v>2912.1</v>
      </c>
      <c r="I17" s="85"/>
      <c r="J17" s="55">
        <v>2896.4</v>
      </c>
      <c r="K17" s="56">
        <f t="shared" si="1"/>
        <v>0</v>
      </c>
      <c r="L17" s="57">
        <f t="shared" si="2"/>
        <v>0</v>
      </c>
      <c r="M17" s="86">
        <v>1</v>
      </c>
    </row>
    <row r="18" spans="1:13" s="19" customFormat="1" ht="33.75">
      <c r="A18" s="39">
        <v>195</v>
      </c>
      <c r="B18" s="40">
        <v>1103046</v>
      </c>
      <c r="C18" s="41" t="s">
        <v>69</v>
      </c>
      <c r="D18" s="42" t="s">
        <v>70</v>
      </c>
      <c r="E18" s="43" t="s">
        <v>41</v>
      </c>
      <c r="F18" s="43" t="s">
        <v>71</v>
      </c>
      <c r="G18" s="44" t="s">
        <v>36</v>
      </c>
      <c r="H18" s="53">
        <v>226.6</v>
      </c>
      <c r="I18" s="85"/>
      <c r="J18" s="55">
        <v>222.97</v>
      </c>
      <c r="K18" s="56">
        <f t="shared" si="1"/>
        <v>0</v>
      </c>
      <c r="L18" s="57">
        <f t="shared" si="2"/>
        <v>0</v>
      </c>
      <c r="M18" s="86">
        <v>4</v>
      </c>
    </row>
    <row r="19" spans="1:13" s="19" customFormat="1" ht="22.5">
      <c r="A19" s="39">
        <v>242</v>
      </c>
      <c r="B19" s="62">
        <v>1107605</v>
      </c>
      <c r="C19" s="63" t="s">
        <v>72</v>
      </c>
      <c r="D19" s="64" t="s">
        <v>73</v>
      </c>
      <c r="E19" s="65" t="s">
        <v>38</v>
      </c>
      <c r="F19" s="65" t="s">
        <v>74</v>
      </c>
      <c r="G19" s="44" t="s">
        <v>36</v>
      </c>
      <c r="H19" s="54">
        <v>198</v>
      </c>
      <c r="I19" s="85"/>
      <c r="J19" s="55">
        <v>195.32</v>
      </c>
      <c r="K19" s="56">
        <f t="shared" si="1"/>
        <v>0</v>
      </c>
      <c r="L19" s="57">
        <f t="shared" si="2"/>
        <v>0</v>
      </c>
      <c r="M19" s="86">
        <v>4</v>
      </c>
    </row>
    <row r="20" spans="1:13" s="19" customFormat="1" ht="22.5">
      <c r="A20" s="39">
        <v>248</v>
      </c>
      <c r="B20" s="62">
        <v>1107606</v>
      </c>
      <c r="C20" s="63" t="s">
        <v>72</v>
      </c>
      <c r="D20" s="64" t="s">
        <v>73</v>
      </c>
      <c r="E20" s="65" t="s">
        <v>38</v>
      </c>
      <c r="F20" s="65" t="s">
        <v>75</v>
      </c>
      <c r="G20" s="44" t="s">
        <v>36</v>
      </c>
      <c r="H20" s="54">
        <v>313.2</v>
      </c>
      <c r="I20" s="85"/>
      <c r="J20" s="55">
        <v>308.97</v>
      </c>
      <c r="K20" s="56">
        <f t="shared" si="1"/>
        <v>0</v>
      </c>
      <c r="L20" s="57">
        <f t="shared" si="2"/>
        <v>0</v>
      </c>
      <c r="M20" s="86">
        <v>4</v>
      </c>
    </row>
    <row r="21" spans="1:13" s="19" customFormat="1" ht="22.5">
      <c r="A21" s="39">
        <v>259</v>
      </c>
      <c r="B21" s="66">
        <v>1107301</v>
      </c>
      <c r="C21" s="67" t="s">
        <v>76</v>
      </c>
      <c r="D21" s="68" t="s">
        <v>77</v>
      </c>
      <c r="E21" s="69" t="s">
        <v>78</v>
      </c>
      <c r="F21" s="69" t="s">
        <v>79</v>
      </c>
      <c r="G21" s="44" t="s">
        <v>36</v>
      </c>
      <c r="H21" s="84">
        <v>283.1</v>
      </c>
      <c r="I21" s="85"/>
      <c r="J21" s="55">
        <v>283.1</v>
      </c>
      <c r="K21" s="56">
        <f t="shared" si="1"/>
        <v>0</v>
      </c>
      <c r="L21" s="57">
        <f t="shared" si="2"/>
        <v>0</v>
      </c>
      <c r="M21" s="86">
        <v>1</v>
      </c>
    </row>
    <row r="22" spans="1:13" s="19" customFormat="1" ht="33.75">
      <c r="A22" s="39">
        <v>292</v>
      </c>
      <c r="B22" s="45">
        <v>1402481</v>
      </c>
      <c r="C22" s="46" t="s">
        <v>80</v>
      </c>
      <c r="D22" s="47" t="s">
        <v>81</v>
      </c>
      <c r="E22" s="48" t="s">
        <v>41</v>
      </c>
      <c r="F22" s="48" t="s">
        <v>82</v>
      </c>
      <c r="G22" s="44" t="s">
        <v>36</v>
      </c>
      <c r="H22" s="54">
        <v>167.4</v>
      </c>
      <c r="I22" s="85"/>
      <c r="J22" s="55">
        <v>164.63</v>
      </c>
      <c r="K22" s="56">
        <f t="shared" si="1"/>
        <v>0</v>
      </c>
      <c r="L22" s="57">
        <f t="shared" si="2"/>
        <v>0</v>
      </c>
      <c r="M22" s="86">
        <v>5</v>
      </c>
    </row>
    <row r="23" spans="1:13" s="19" customFormat="1" ht="22.5">
      <c r="A23" s="39">
        <v>293</v>
      </c>
      <c r="B23" s="40">
        <v>1402843</v>
      </c>
      <c r="C23" s="70" t="s">
        <v>83</v>
      </c>
      <c r="D23" s="71" t="s">
        <v>84</v>
      </c>
      <c r="E23" s="72" t="s">
        <v>38</v>
      </c>
      <c r="F23" s="72" t="s">
        <v>85</v>
      </c>
      <c r="G23" s="44" t="s">
        <v>36</v>
      </c>
      <c r="H23" s="53">
        <v>126.1</v>
      </c>
      <c r="I23" s="85"/>
      <c r="J23" s="55">
        <v>124.08</v>
      </c>
      <c r="K23" s="56">
        <f t="shared" si="1"/>
        <v>0</v>
      </c>
      <c r="L23" s="57">
        <f t="shared" si="2"/>
        <v>0</v>
      </c>
      <c r="M23" s="86">
        <v>4</v>
      </c>
    </row>
    <row r="24" spans="1:13" s="19" customFormat="1" ht="22.5">
      <c r="A24" s="39">
        <v>294</v>
      </c>
      <c r="B24" s="40">
        <v>1402844</v>
      </c>
      <c r="C24" s="70" t="s">
        <v>83</v>
      </c>
      <c r="D24" s="71" t="s">
        <v>84</v>
      </c>
      <c r="E24" s="72" t="s">
        <v>38</v>
      </c>
      <c r="F24" s="72" t="s">
        <v>86</v>
      </c>
      <c r="G24" s="44" t="s">
        <v>36</v>
      </c>
      <c r="H24" s="53">
        <v>201.5</v>
      </c>
      <c r="I24" s="85"/>
      <c r="J24" s="55">
        <v>198.27</v>
      </c>
      <c r="K24" s="56">
        <f t="shared" si="1"/>
        <v>0</v>
      </c>
      <c r="L24" s="57">
        <f t="shared" si="2"/>
        <v>0</v>
      </c>
      <c r="M24" s="86">
        <v>4</v>
      </c>
    </row>
    <row r="25" spans="1:13" s="19" customFormat="1" ht="22.5">
      <c r="A25" s="39">
        <v>295</v>
      </c>
      <c r="B25" s="40">
        <v>1402784</v>
      </c>
      <c r="C25" s="70" t="s">
        <v>83</v>
      </c>
      <c r="D25" s="71" t="s">
        <v>84</v>
      </c>
      <c r="E25" s="72" t="s">
        <v>38</v>
      </c>
      <c r="F25" s="72" t="s">
        <v>87</v>
      </c>
      <c r="G25" s="44" t="s">
        <v>36</v>
      </c>
      <c r="H25" s="53">
        <v>270.2</v>
      </c>
      <c r="I25" s="85"/>
      <c r="J25" s="55">
        <v>265.87</v>
      </c>
      <c r="K25" s="56">
        <f t="shared" si="1"/>
        <v>0</v>
      </c>
      <c r="L25" s="57">
        <f t="shared" si="2"/>
        <v>0</v>
      </c>
      <c r="M25" s="86">
        <v>4</v>
      </c>
    </row>
    <row r="26" spans="1:13" s="19" customFormat="1" ht="22.5">
      <c r="A26" s="39">
        <v>296</v>
      </c>
      <c r="B26" s="40">
        <v>1402785</v>
      </c>
      <c r="C26" s="70" t="s">
        <v>83</v>
      </c>
      <c r="D26" s="71" t="s">
        <v>84</v>
      </c>
      <c r="E26" s="72" t="s">
        <v>38</v>
      </c>
      <c r="F26" s="72" t="s">
        <v>88</v>
      </c>
      <c r="G26" s="44" t="s">
        <v>36</v>
      </c>
      <c r="H26" s="53">
        <v>431.7</v>
      </c>
      <c r="I26" s="85"/>
      <c r="J26" s="55">
        <v>424.79</v>
      </c>
      <c r="K26" s="56">
        <f t="shared" si="1"/>
        <v>0</v>
      </c>
      <c r="L26" s="57">
        <f t="shared" si="2"/>
        <v>0</v>
      </c>
      <c r="M26" s="86">
        <v>4</v>
      </c>
    </row>
    <row r="27" spans="1:13" s="19" customFormat="1" ht="33.75">
      <c r="A27" s="39">
        <v>312</v>
      </c>
      <c r="B27" s="45">
        <v>1103178</v>
      </c>
      <c r="C27" s="46" t="s">
        <v>89</v>
      </c>
      <c r="D27" s="47" t="s">
        <v>90</v>
      </c>
      <c r="E27" s="48" t="s">
        <v>78</v>
      </c>
      <c r="F27" s="48" t="s">
        <v>40</v>
      </c>
      <c r="G27" s="44" t="s">
        <v>36</v>
      </c>
      <c r="H27" s="54">
        <v>148.4</v>
      </c>
      <c r="I27" s="85"/>
      <c r="J27" s="55">
        <v>144.43</v>
      </c>
      <c r="K27" s="56">
        <f t="shared" si="1"/>
        <v>0</v>
      </c>
      <c r="L27" s="57">
        <f t="shared" si="2"/>
        <v>0</v>
      </c>
      <c r="M27" s="86">
        <v>5</v>
      </c>
    </row>
    <row r="28" spans="1:13" s="19" customFormat="1" ht="33.75">
      <c r="A28" s="39">
        <v>313</v>
      </c>
      <c r="B28" s="45">
        <v>1103176</v>
      </c>
      <c r="C28" s="46" t="s">
        <v>89</v>
      </c>
      <c r="D28" s="47" t="s">
        <v>90</v>
      </c>
      <c r="E28" s="48" t="s">
        <v>78</v>
      </c>
      <c r="F28" s="48" t="s">
        <v>82</v>
      </c>
      <c r="G28" s="44" t="s">
        <v>36</v>
      </c>
      <c r="H28" s="54">
        <v>292.8</v>
      </c>
      <c r="I28" s="85"/>
      <c r="J28" s="55">
        <v>284.98</v>
      </c>
      <c r="K28" s="56">
        <f t="shared" si="1"/>
        <v>0</v>
      </c>
      <c r="L28" s="57">
        <f t="shared" si="2"/>
        <v>0</v>
      </c>
      <c r="M28" s="86">
        <v>5</v>
      </c>
    </row>
    <row r="29" spans="1:13" s="19" customFormat="1" ht="22.5">
      <c r="A29" s="39">
        <v>358</v>
      </c>
      <c r="B29" s="45">
        <v>1103286</v>
      </c>
      <c r="C29" s="73" t="s">
        <v>91</v>
      </c>
      <c r="D29" s="74" t="s">
        <v>92</v>
      </c>
      <c r="E29" s="75" t="s">
        <v>78</v>
      </c>
      <c r="F29" s="75" t="s">
        <v>93</v>
      </c>
      <c r="G29" s="44" t="s">
        <v>36</v>
      </c>
      <c r="H29" s="54">
        <v>108.7</v>
      </c>
      <c r="I29" s="85"/>
      <c r="J29" s="55">
        <v>106.96</v>
      </c>
      <c r="K29" s="56">
        <f t="shared" si="1"/>
        <v>0</v>
      </c>
      <c r="L29" s="57">
        <f t="shared" si="2"/>
        <v>0</v>
      </c>
      <c r="M29" s="86">
        <v>4</v>
      </c>
    </row>
    <row r="30" spans="1:13" s="19" customFormat="1" ht="22.5">
      <c r="A30" s="39">
        <v>359</v>
      </c>
      <c r="B30" s="45">
        <v>1103287</v>
      </c>
      <c r="C30" s="73" t="s">
        <v>91</v>
      </c>
      <c r="D30" s="74" t="s">
        <v>92</v>
      </c>
      <c r="E30" s="75" t="s">
        <v>78</v>
      </c>
      <c r="F30" s="75" t="s">
        <v>79</v>
      </c>
      <c r="G30" s="44" t="s">
        <v>36</v>
      </c>
      <c r="H30" s="54">
        <v>189.3</v>
      </c>
      <c r="I30" s="85"/>
      <c r="J30" s="55">
        <v>186.27</v>
      </c>
      <c r="K30" s="56">
        <f t="shared" si="1"/>
        <v>0</v>
      </c>
      <c r="L30" s="57">
        <f t="shared" si="2"/>
        <v>0</v>
      </c>
      <c r="M30" s="86">
        <v>4</v>
      </c>
    </row>
    <row r="31" spans="1:13" s="19" customFormat="1" ht="22.5">
      <c r="A31" s="39">
        <v>360</v>
      </c>
      <c r="B31" s="45">
        <v>1103285</v>
      </c>
      <c r="C31" s="73" t="s">
        <v>91</v>
      </c>
      <c r="D31" s="74" t="s">
        <v>92</v>
      </c>
      <c r="E31" s="75" t="s">
        <v>78</v>
      </c>
      <c r="F31" s="75" t="s">
        <v>85</v>
      </c>
      <c r="G31" s="44" t="s">
        <v>36</v>
      </c>
      <c r="H31" s="54">
        <v>271.5</v>
      </c>
      <c r="I31" s="85"/>
      <c r="J31" s="55">
        <v>267.15</v>
      </c>
      <c r="K31" s="56">
        <f t="shared" si="1"/>
        <v>0</v>
      </c>
      <c r="L31" s="57">
        <f t="shared" si="2"/>
        <v>0</v>
      </c>
      <c r="M31" s="86">
        <v>4</v>
      </c>
    </row>
    <row r="32" spans="1:13" s="19" customFormat="1" ht="22.5">
      <c r="A32" s="39">
        <v>361</v>
      </c>
      <c r="B32" s="45">
        <v>1103026</v>
      </c>
      <c r="C32" s="73" t="s">
        <v>91</v>
      </c>
      <c r="D32" s="74" t="s">
        <v>94</v>
      </c>
      <c r="E32" s="75" t="s">
        <v>78</v>
      </c>
      <c r="F32" s="75" t="s">
        <v>95</v>
      </c>
      <c r="G32" s="44" t="s">
        <v>36</v>
      </c>
      <c r="H32" s="54">
        <v>108.7</v>
      </c>
      <c r="I32" s="85"/>
      <c r="J32" s="55">
        <v>108.7</v>
      </c>
      <c r="K32" s="56">
        <f t="shared" si="1"/>
        <v>0</v>
      </c>
      <c r="L32" s="57">
        <f t="shared" si="2"/>
        <v>0</v>
      </c>
      <c r="M32" s="86">
        <v>1</v>
      </c>
    </row>
    <row r="33" spans="1:13" s="19" customFormat="1" ht="22.5">
      <c r="A33" s="39">
        <v>362</v>
      </c>
      <c r="B33" s="45">
        <v>1103025</v>
      </c>
      <c r="C33" s="73" t="s">
        <v>91</v>
      </c>
      <c r="D33" s="74" t="s">
        <v>94</v>
      </c>
      <c r="E33" s="75" t="s">
        <v>78</v>
      </c>
      <c r="F33" s="75" t="s">
        <v>96</v>
      </c>
      <c r="G33" s="44" t="s">
        <v>36</v>
      </c>
      <c r="H33" s="54">
        <v>189.3</v>
      </c>
      <c r="I33" s="85"/>
      <c r="J33" s="55">
        <v>189.3</v>
      </c>
      <c r="K33" s="56">
        <f t="shared" si="1"/>
        <v>0</v>
      </c>
      <c r="L33" s="57">
        <f t="shared" si="2"/>
        <v>0</v>
      </c>
      <c r="M33" s="86">
        <v>1</v>
      </c>
    </row>
    <row r="34" spans="1:13" s="19" customFormat="1" ht="22.5">
      <c r="A34" s="39">
        <v>405</v>
      </c>
      <c r="B34" s="45">
        <v>1103028</v>
      </c>
      <c r="C34" s="73" t="s">
        <v>97</v>
      </c>
      <c r="D34" s="74" t="s">
        <v>98</v>
      </c>
      <c r="E34" s="75" t="s">
        <v>78</v>
      </c>
      <c r="F34" s="75" t="s">
        <v>99</v>
      </c>
      <c r="G34" s="44" t="s">
        <v>36</v>
      </c>
      <c r="H34" s="54">
        <v>131.7</v>
      </c>
      <c r="I34" s="85"/>
      <c r="J34" s="55">
        <v>131.7</v>
      </c>
      <c r="K34" s="56">
        <f t="shared" si="1"/>
        <v>0</v>
      </c>
      <c r="L34" s="57">
        <f t="shared" si="2"/>
        <v>0</v>
      </c>
      <c r="M34" s="86">
        <v>1</v>
      </c>
    </row>
    <row r="35" spans="1:13" s="19" customFormat="1" ht="22.5">
      <c r="A35" s="39">
        <v>406</v>
      </c>
      <c r="B35" s="45">
        <v>1103027</v>
      </c>
      <c r="C35" s="73" t="s">
        <v>97</v>
      </c>
      <c r="D35" s="74" t="s">
        <v>98</v>
      </c>
      <c r="E35" s="75" t="s">
        <v>78</v>
      </c>
      <c r="F35" s="75" t="s">
        <v>100</v>
      </c>
      <c r="G35" s="44" t="s">
        <v>36</v>
      </c>
      <c r="H35" s="54">
        <v>160.1</v>
      </c>
      <c r="I35" s="85"/>
      <c r="J35" s="55">
        <v>160.1</v>
      </c>
      <c r="K35" s="56">
        <f t="shared" si="1"/>
        <v>0</v>
      </c>
      <c r="L35" s="57">
        <f t="shared" si="2"/>
        <v>0</v>
      </c>
      <c r="M35" s="86">
        <v>1</v>
      </c>
    </row>
    <row r="36" spans="1:13" s="19" customFormat="1" ht="22.5">
      <c r="A36" s="39">
        <v>474</v>
      </c>
      <c r="B36" s="40">
        <v>1103932</v>
      </c>
      <c r="C36" s="41" t="s">
        <v>101</v>
      </c>
      <c r="D36" s="42" t="s">
        <v>102</v>
      </c>
      <c r="E36" s="43" t="s">
        <v>78</v>
      </c>
      <c r="F36" s="43" t="s">
        <v>103</v>
      </c>
      <c r="G36" s="44" t="s">
        <v>36</v>
      </c>
      <c r="H36" s="53">
        <v>237.7</v>
      </c>
      <c r="I36" s="85"/>
      <c r="J36" s="55">
        <v>237.7</v>
      </c>
      <c r="K36" s="56">
        <f t="shared" si="1"/>
        <v>0</v>
      </c>
      <c r="L36" s="57">
        <f t="shared" si="2"/>
        <v>0</v>
      </c>
      <c r="M36" s="86">
        <v>1</v>
      </c>
    </row>
    <row r="37" spans="1:13" s="19" customFormat="1" ht="22.5">
      <c r="A37" s="39">
        <v>475</v>
      </c>
      <c r="B37" s="40">
        <v>1103933</v>
      </c>
      <c r="C37" s="41" t="s">
        <v>101</v>
      </c>
      <c r="D37" s="42" t="s">
        <v>102</v>
      </c>
      <c r="E37" s="43" t="s">
        <v>78</v>
      </c>
      <c r="F37" s="43" t="s">
        <v>104</v>
      </c>
      <c r="G37" s="44" t="s">
        <v>36</v>
      </c>
      <c r="H37" s="53">
        <v>397.2</v>
      </c>
      <c r="I37" s="85"/>
      <c r="J37" s="55">
        <v>397.2</v>
      </c>
      <c r="K37" s="56">
        <f t="shared" si="1"/>
        <v>0</v>
      </c>
      <c r="L37" s="57">
        <f t="shared" si="2"/>
        <v>0</v>
      </c>
      <c r="M37" s="86">
        <v>1</v>
      </c>
    </row>
    <row r="38" spans="1:13" s="19" customFormat="1" ht="22.5">
      <c r="A38" s="39">
        <v>501</v>
      </c>
      <c r="B38" s="40">
        <v>1401064</v>
      </c>
      <c r="C38" s="41" t="s">
        <v>105</v>
      </c>
      <c r="D38" s="42" t="s">
        <v>106</v>
      </c>
      <c r="E38" s="43" t="s">
        <v>78</v>
      </c>
      <c r="F38" s="43" t="s">
        <v>107</v>
      </c>
      <c r="G38" s="44" t="s">
        <v>36</v>
      </c>
      <c r="H38" s="53">
        <v>512.7</v>
      </c>
      <c r="I38" s="85"/>
      <c r="J38" s="55">
        <v>512.7</v>
      </c>
      <c r="K38" s="56">
        <f t="shared" si="1"/>
        <v>0</v>
      </c>
      <c r="L38" s="57">
        <f t="shared" si="2"/>
        <v>0</v>
      </c>
      <c r="M38" s="86">
        <v>1</v>
      </c>
    </row>
    <row r="39" spans="1:13" s="19" customFormat="1" ht="22.5">
      <c r="A39" s="39">
        <v>667</v>
      </c>
      <c r="B39" s="45">
        <v>44100</v>
      </c>
      <c r="C39" s="73" t="s">
        <v>108</v>
      </c>
      <c r="D39" s="74" t="s">
        <v>109</v>
      </c>
      <c r="E39" s="75" t="s">
        <v>110</v>
      </c>
      <c r="F39" s="75" t="s">
        <v>111</v>
      </c>
      <c r="G39" s="44" t="s">
        <v>36</v>
      </c>
      <c r="H39" s="54">
        <v>13578.4</v>
      </c>
      <c r="I39" s="85"/>
      <c r="J39" s="55">
        <v>13578.4</v>
      </c>
      <c r="K39" s="56">
        <f t="shared" si="1"/>
        <v>0</v>
      </c>
      <c r="L39" s="57">
        <f t="shared" si="2"/>
        <v>0</v>
      </c>
      <c r="M39" s="86">
        <v>1</v>
      </c>
    </row>
    <row r="40" spans="1:13" s="19" customFormat="1" ht="22.5">
      <c r="A40" s="39">
        <v>668</v>
      </c>
      <c r="B40" s="45">
        <v>44101</v>
      </c>
      <c r="C40" s="73" t="s">
        <v>108</v>
      </c>
      <c r="D40" s="74" t="s">
        <v>109</v>
      </c>
      <c r="E40" s="75" t="s">
        <v>110</v>
      </c>
      <c r="F40" s="75" t="s">
        <v>112</v>
      </c>
      <c r="G40" s="44" t="s">
        <v>36</v>
      </c>
      <c r="H40" s="54">
        <v>27156.9</v>
      </c>
      <c r="I40" s="85"/>
      <c r="J40" s="55">
        <v>27156.9</v>
      </c>
      <c r="K40" s="56">
        <f t="shared" si="1"/>
        <v>0</v>
      </c>
      <c r="L40" s="57">
        <f t="shared" si="2"/>
        <v>0</v>
      </c>
      <c r="M40" s="86">
        <v>1</v>
      </c>
    </row>
    <row r="41" spans="1:13" s="19" customFormat="1" ht="22.5">
      <c r="A41" s="39">
        <v>669</v>
      </c>
      <c r="B41" s="45">
        <v>44102</v>
      </c>
      <c r="C41" s="73" t="s">
        <v>108</v>
      </c>
      <c r="D41" s="74" t="s">
        <v>109</v>
      </c>
      <c r="E41" s="75" t="s">
        <v>110</v>
      </c>
      <c r="F41" s="75" t="s">
        <v>113</v>
      </c>
      <c r="G41" s="44" t="s">
        <v>36</v>
      </c>
      <c r="H41" s="54">
        <v>42269.2</v>
      </c>
      <c r="I41" s="85"/>
      <c r="J41" s="55">
        <v>42040.9</v>
      </c>
      <c r="K41" s="56">
        <f t="shared" si="1"/>
        <v>0</v>
      </c>
      <c r="L41" s="57">
        <f t="shared" si="2"/>
        <v>0</v>
      </c>
      <c r="M41" s="86">
        <v>1</v>
      </c>
    </row>
    <row r="42" spans="1:13" s="19" customFormat="1" ht="22.5">
      <c r="A42" s="39">
        <v>675</v>
      </c>
      <c r="B42" s="76">
        <v>1047144</v>
      </c>
      <c r="C42" s="77" t="s">
        <v>114</v>
      </c>
      <c r="D42" s="78" t="s">
        <v>115</v>
      </c>
      <c r="E42" s="39" t="s">
        <v>78</v>
      </c>
      <c r="F42" s="39" t="s">
        <v>116</v>
      </c>
      <c r="G42" s="44" t="s">
        <v>36</v>
      </c>
      <c r="H42" s="54">
        <v>1246.6</v>
      </c>
      <c r="I42" s="85"/>
      <c r="J42" s="55">
        <v>1239.9</v>
      </c>
      <c r="K42" s="56">
        <f t="shared" si="1"/>
        <v>0</v>
      </c>
      <c r="L42" s="57">
        <f t="shared" si="2"/>
        <v>0</v>
      </c>
      <c r="M42" s="86">
        <v>1</v>
      </c>
    </row>
    <row r="43" spans="1:13" s="19" customFormat="1" ht="22.5">
      <c r="A43" s="39">
        <v>676</v>
      </c>
      <c r="B43" s="76">
        <v>1047145</v>
      </c>
      <c r="C43" s="77" t="s">
        <v>114</v>
      </c>
      <c r="D43" s="78" t="s">
        <v>115</v>
      </c>
      <c r="E43" s="39" t="s">
        <v>78</v>
      </c>
      <c r="F43" s="39" t="s">
        <v>117</v>
      </c>
      <c r="G43" s="44" t="s">
        <v>36</v>
      </c>
      <c r="H43" s="54">
        <v>1940.3</v>
      </c>
      <c r="I43" s="85"/>
      <c r="J43" s="55">
        <v>1929.8</v>
      </c>
      <c r="K43" s="56">
        <f t="shared" si="1"/>
        <v>0</v>
      </c>
      <c r="L43" s="57">
        <f t="shared" si="2"/>
        <v>0</v>
      </c>
      <c r="M43" s="86">
        <v>1</v>
      </c>
    </row>
    <row r="44" spans="1:13" s="19" customFormat="1" ht="22.5">
      <c r="A44" s="39">
        <v>764</v>
      </c>
      <c r="B44" s="45">
        <v>3325482</v>
      </c>
      <c r="C44" s="46" t="s">
        <v>118</v>
      </c>
      <c r="D44" s="47" t="s">
        <v>119</v>
      </c>
      <c r="E44" s="48" t="s">
        <v>120</v>
      </c>
      <c r="F44" s="48" t="s">
        <v>121</v>
      </c>
      <c r="G44" s="44" t="s">
        <v>36</v>
      </c>
      <c r="H44" s="54">
        <v>240.3</v>
      </c>
      <c r="I44" s="85"/>
      <c r="J44" s="55">
        <v>236.45</v>
      </c>
      <c r="K44" s="56">
        <f t="shared" si="1"/>
        <v>0</v>
      </c>
      <c r="L44" s="57">
        <f t="shared" si="2"/>
        <v>0</v>
      </c>
      <c r="M44" s="86">
        <v>4</v>
      </c>
    </row>
    <row r="45" spans="1:13" s="19" customFormat="1" ht="22.5">
      <c r="A45" s="39">
        <v>765</v>
      </c>
      <c r="B45" s="40">
        <v>1325480</v>
      </c>
      <c r="C45" s="41" t="s">
        <v>118</v>
      </c>
      <c r="D45" s="42" t="s">
        <v>119</v>
      </c>
      <c r="E45" s="43" t="s">
        <v>122</v>
      </c>
      <c r="F45" s="43" t="s">
        <v>123</v>
      </c>
      <c r="G45" s="44" t="s">
        <v>36</v>
      </c>
      <c r="H45" s="54">
        <v>202.5</v>
      </c>
      <c r="I45" s="85"/>
      <c r="J45" s="55">
        <v>199.26</v>
      </c>
      <c r="K45" s="56">
        <f t="shared" si="1"/>
        <v>0</v>
      </c>
      <c r="L45" s="57">
        <f t="shared" si="2"/>
        <v>0</v>
      </c>
      <c r="M45" s="86">
        <v>4</v>
      </c>
    </row>
    <row r="46" spans="1:13" s="19" customFormat="1" ht="22.5">
      <c r="A46" s="39">
        <v>766</v>
      </c>
      <c r="B46" s="40">
        <v>1325482</v>
      </c>
      <c r="C46" s="41" t="s">
        <v>118</v>
      </c>
      <c r="D46" s="42" t="s">
        <v>119</v>
      </c>
      <c r="E46" s="43" t="s">
        <v>124</v>
      </c>
      <c r="F46" s="43" t="s">
        <v>125</v>
      </c>
      <c r="G46" s="44" t="s">
        <v>36</v>
      </c>
      <c r="H46" s="54">
        <v>170.5</v>
      </c>
      <c r="I46" s="85"/>
      <c r="J46" s="55">
        <v>167.77</v>
      </c>
      <c r="K46" s="56">
        <f t="shared" si="1"/>
        <v>0</v>
      </c>
      <c r="L46" s="57">
        <f t="shared" si="2"/>
        <v>0</v>
      </c>
      <c r="M46" s="86">
        <v>4</v>
      </c>
    </row>
    <row r="47" spans="1:13" s="19" customFormat="1" ht="22.5">
      <c r="A47" s="39">
        <v>851</v>
      </c>
      <c r="B47" s="49">
        <v>1039010</v>
      </c>
      <c r="C47" s="50" t="s">
        <v>126</v>
      </c>
      <c r="D47" s="51" t="s">
        <v>127</v>
      </c>
      <c r="E47" s="52" t="s">
        <v>38</v>
      </c>
      <c r="F47" s="52" t="s">
        <v>40</v>
      </c>
      <c r="G47" s="44" t="s">
        <v>36</v>
      </c>
      <c r="H47" s="53">
        <v>282.4</v>
      </c>
      <c r="I47" s="85"/>
      <c r="J47" s="55">
        <v>277.74</v>
      </c>
      <c r="K47" s="56">
        <f t="shared" si="1"/>
        <v>0</v>
      </c>
      <c r="L47" s="57">
        <f t="shared" si="2"/>
        <v>0</v>
      </c>
      <c r="M47" s="86">
        <v>2</v>
      </c>
    </row>
    <row r="48" spans="1:13" s="19" customFormat="1" ht="22.5">
      <c r="A48" s="39">
        <v>959</v>
      </c>
      <c r="B48" s="45">
        <v>1084060</v>
      </c>
      <c r="C48" s="46" t="s">
        <v>128</v>
      </c>
      <c r="D48" s="47" t="s">
        <v>129</v>
      </c>
      <c r="E48" s="48" t="s">
        <v>78</v>
      </c>
      <c r="F48" s="48" t="s">
        <v>130</v>
      </c>
      <c r="G48" s="44" t="s">
        <v>36</v>
      </c>
      <c r="H48" s="54">
        <v>260.7</v>
      </c>
      <c r="I48" s="85"/>
      <c r="J48" s="55">
        <v>256.52</v>
      </c>
      <c r="K48" s="56">
        <f t="shared" si="1"/>
        <v>0</v>
      </c>
      <c r="L48" s="57">
        <f t="shared" si="2"/>
        <v>0</v>
      </c>
      <c r="M48" s="86">
        <v>4</v>
      </c>
    </row>
    <row r="49" spans="1:13" s="19" customFormat="1" ht="22.5">
      <c r="A49" s="39">
        <v>1008</v>
      </c>
      <c r="B49" s="40">
        <v>1084302</v>
      </c>
      <c r="C49" s="41" t="s">
        <v>131</v>
      </c>
      <c r="D49" s="42" t="s">
        <v>132</v>
      </c>
      <c r="E49" s="43" t="s">
        <v>122</v>
      </c>
      <c r="F49" s="43" t="s">
        <v>133</v>
      </c>
      <c r="G49" s="44" t="s">
        <v>36</v>
      </c>
      <c r="H49" s="54">
        <v>971.8</v>
      </c>
      <c r="I49" s="85"/>
      <c r="J49" s="55">
        <v>955.76</v>
      </c>
      <c r="K49" s="56">
        <f t="shared" si="1"/>
        <v>0</v>
      </c>
      <c r="L49" s="57">
        <f t="shared" si="2"/>
        <v>0</v>
      </c>
      <c r="M49" s="86">
        <v>5</v>
      </c>
    </row>
    <row r="50" spans="1:13" s="19" customFormat="1" ht="22.5">
      <c r="A50" s="39">
        <v>1009</v>
      </c>
      <c r="B50" s="40">
        <v>1084305</v>
      </c>
      <c r="C50" s="41" t="s">
        <v>131</v>
      </c>
      <c r="D50" s="42" t="s">
        <v>132</v>
      </c>
      <c r="E50" s="43" t="s">
        <v>122</v>
      </c>
      <c r="F50" s="43" t="s">
        <v>134</v>
      </c>
      <c r="G50" s="44" t="s">
        <v>36</v>
      </c>
      <c r="H50" s="54">
        <v>1544.2</v>
      </c>
      <c r="I50" s="85"/>
      <c r="J50" s="55">
        <v>1518.72</v>
      </c>
      <c r="K50" s="56">
        <f t="shared" si="1"/>
        <v>0</v>
      </c>
      <c r="L50" s="57">
        <f t="shared" si="2"/>
        <v>0</v>
      </c>
      <c r="M50" s="86">
        <v>5</v>
      </c>
    </row>
    <row r="51" spans="1:13" s="19" customFormat="1" ht="22.5">
      <c r="A51" s="39">
        <v>1010</v>
      </c>
      <c r="B51" s="40">
        <v>1084300</v>
      </c>
      <c r="C51" s="41" t="s">
        <v>131</v>
      </c>
      <c r="D51" s="42" t="s">
        <v>132</v>
      </c>
      <c r="E51" s="43" t="s">
        <v>122</v>
      </c>
      <c r="F51" s="43" t="s">
        <v>135</v>
      </c>
      <c r="G51" s="44" t="s">
        <v>36</v>
      </c>
      <c r="H51" s="54">
        <v>2002.9</v>
      </c>
      <c r="I51" s="85"/>
      <c r="J51" s="55">
        <v>1969.85</v>
      </c>
      <c r="K51" s="56">
        <f t="shared" si="1"/>
        <v>0</v>
      </c>
      <c r="L51" s="57">
        <f t="shared" si="2"/>
        <v>0</v>
      </c>
      <c r="M51" s="86">
        <v>5</v>
      </c>
    </row>
    <row r="52" spans="1:13" s="19" customFormat="1" ht="22.5">
      <c r="A52" s="39">
        <v>1020</v>
      </c>
      <c r="B52" s="45">
        <v>1085307</v>
      </c>
      <c r="C52" s="46" t="s">
        <v>136</v>
      </c>
      <c r="D52" s="47" t="s">
        <v>137</v>
      </c>
      <c r="E52" s="48" t="s">
        <v>78</v>
      </c>
      <c r="F52" s="48" t="s">
        <v>138</v>
      </c>
      <c r="G52" s="44" t="s">
        <v>36</v>
      </c>
      <c r="H52" s="54">
        <v>2263.7</v>
      </c>
      <c r="I52" s="85"/>
      <c r="J52" s="55">
        <v>2179.94</v>
      </c>
      <c r="K52" s="56">
        <f t="shared" si="1"/>
        <v>0</v>
      </c>
      <c r="L52" s="57">
        <f t="shared" si="2"/>
        <v>0</v>
      </c>
      <c r="M52" s="86">
        <v>5</v>
      </c>
    </row>
    <row r="53" spans="1:13" s="19" customFormat="1" ht="45">
      <c r="A53" s="39">
        <v>1021</v>
      </c>
      <c r="B53" s="45">
        <v>1085302</v>
      </c>
      <c r="C53" s="46" t="s">
        <v>136</v>
      </c>
      <c r="D53" s="47" t="s">
        <v>139</v>
      </c>
      <c r="E53" s="48" t="s">
        <v>42</v>
      </c>
      <c r="F53" s="48" t="s">
        <v>140</v>
      </c>
      <c r="G53" s="44" t="s">
        <v>36</v>
      </c>
      <c r="H53" s="54">
        <v>351.7</v>
      </c>
      <c r="I53" s="85"/>
      <c r="J53" s="55">
        <v>338.68</v>
      </c>
      <c r="K53" s="56">
        <f t="shared" si="1"/>
        <v>0</v>
      </c>
      <c r="L53" s="57">
        <f t="shared" si="2"/>
        <v>0</v>
      </c>
      <c r="M53" s="86">
        <v>5</v>
      </c>
    </row>
    <row r="54" spans="1:13" s="19" customFormat="1" ht="22.5">
      <c r="A54" s="39">
        <v>1142</v>
      </c>
      <c r="B54" s="40">
        <v>1071710</v>
      </c>
      <c r="C54" s="41" t="s">
        <v>141</v>
      </c>
      <c r="D54" s="42" t="s">
        <v>142</v>
      </c>
      <c r="E54" s="43" t="s">
        <v>78</v>
      </c>
      <c r="F54" s="43" t="s">
        <v>143</v>
      </c>
      <c r="G54" s="44" t="s">
        <v>36</v>
      </c>
      <c r="H54" s="53">
        <v>151.3</v>
      </c>
      <c r="I54" s="85"/>
      <c r="J54" s="55">
        <v>148.88</v>
      </c>
      <c r="K54" s="56">
        <f t="shared" si="1"/>
        <v>0</v>
      </c>
      <c r="L54" s="57">
        <f t="shared" si="2"/>
        <v>0</v>
      </c>
      <c r="M54" s="86">
        <v>4</v>
      </c>
    </row>
    <row r="55" spans="1:13" s="19" customFormat="1" ht="22.5">
      <c r="A55" s="39">
        <v>1143</v>
      </c>
      <c r="B55" s="40">
        <v>1071711</v>
      </c>
      <c r="C55" s="41" t="s">
        <v>141</v>
      </c>
      <c r="D55" s="42" t="s">
        <v>142</v>
      </c>
      <c r="E55" s="43" t="s">
        <v>78</v>
      </c>
      <c r="F55" s="43" t="s">
        <v>144</v>
      </c>
      <c r="G55" s="44" t="s">
        <v>36</v>
      </c>
      <c r="H55" s="53">
        <v>180.2</v>
      </c>
      <c r="I55" s="85"/>
      <c r="J55" s="55">
        <v>177.31</v>
      </c>
      <c r="K55" s="56">
        <f t="shared" si="1"/>
        <v>0</v>
      </c>
      <c r="L55" s="57">
        <f t="shared" si="2"/>
        <v>0</v>
      </c>
      <c r="M55" s="86">
        <v>4</v>
      </c>
    </row>
    <row r="56" spans="1:13" s="19" customFormat="1" ht="22.5">
      <c r="A56" s="39">
        <v>1258</v>
      </c>
      <c r="B56" s="79">
        <v>1075310</v>
      </c>
      <c r="C56" s="80" t="s">
        <v>145</v>
      </c>
      <c r="D56" s="81" t="s">
        <v>146</v>
      </c>
      <c r="E56" s="82" t="s">
        <v>147</v>
      </c>
      <c r="F56" s="82" t="s">
        <v>148</v>
      </c>
      <c r="G56" s="44" t="s">
        <v>36</v>
      </c>
      <c r="H56" s="53">
        <v>1127.7</v>
      </c>
      <c r="I56" s="85"/>
      <c r="J56" s="55">
        <v>1112.47</v>
      </c>
      <c r="K56" s="56">
        <f t="shared" si="1"/>
        <v>0</v>
      </c>
      <c r="L56" s="57">
        <f t="shared" si="2"/>
        <v>0</v>
      </c>
      <c r="M56" s="86">
        <v>4</v>
      </c>
    </row>
    <row r="57" spans="1:13" s="19" customFormat="1" ht="33.75">
      <c r="A57" s="39">
        <v>1295</v>
      </c>
      <c r="B57" s="45">
        <v>7114711</v>
      </c>
      <c r="C57" s="46" t="s">
        <v>149</v>
      </c>
      <c r="D57" s="47" t="s">
        <v>150</v>
      </c>
      <c r="E57" s="48" t="s">
        <v>151</v>
      </c>
      <c r="F57" s="48" t="s">
        <v>152</v>
      </c>
      <c r="G57" s="44" t="s">
        <v>36</v>
      </c>
      <c r="H57" s="54">
        <v>1597.3</v>
      </c>
      <c r="I57" s="85"/>
      <c r="J57" s="55">
        <v>1570.14</v>
      </c>
      <c r="K57" s="56">
        <f t="shared" si="1"/>
        <v>0</v>
      </c>
      <c r="L57" s="57">
        <f t="shared" si="2"/>
        <v>0</v>
      </c>
      <c r="M57" s="86">
        <v>2</v>
      </c>
    </row>
    <row r="58" spans="1:13" ht="18.75" customHeight="1">
      <c r="A58" s="89" t="s">
        <v>2</v>
      </c>
      <c r="B58" s="90"/>
      <c r="C58" s="90"/>
      <c r="D58" s="90"/>
      <c r="E58" s="90"/>
      <c r="F58" s="90"/>
      <c r="G58" s="90"/>
      <c r="H58" s="90"/>
      <c r="I58" s="90"/>
      <c r="J58" s="91"/>
      <c r="K58" s="58">
        <f>SUM(K7:K57)</f>
        <v>0</v>
      </c>
      <c r="L58" s="60">
        <f>SUM(L7:L57)</f>
        <v>0</v>
      </c>
      <c r="M58" s="87">
        <f>AVERAGE(M7:M57)</f>
        <v>3.0980392156862746</v>
      </c>
    </row>
    <row r="59" spans="1:13" ht="18" customHeight="1">
      <c r="A59" s="89" t="s">
        <v>3</v>
      </c>
      <c r="B59" s="90"/>
      <c r="C59" s="90"/>
      <c r="D59" s="90"/>
      <c r="E59" s="90"/>
      <c r="F59" s="90"/>
      <c r="G59" s="90"/>
      <c r="H59" s="90"/>
      <c r="I59" s="90"/>
      <c r="J59" s="91"/>
      <c r="K59" s="59">
        <f>K58*0.1</f>
        <v>0</v>
      </c>
      <c r="L59" s="61">
        <f>L58*0.1</f>
        <v>0</v>
      </c>
      <c r="M59" s="29"/>
    </row>
    <row r="60" spans="1:13" ht="14.25" customHeight="1">
      <c r="A60" s="89" t="s">
        <v>4</v>
      </c>
      <c r="B60" s="90"/>
      <c r="C60" s="90"/>
      <c r="D60" s="90"/>
      <c r="E60" s="90"/>
      <c r="F60" s="90"/>
      <c r="G60" s="90"/>
      <c r="H60" s="90"/>
      <c r="I60" s="90"/>
      <c r="J60" s="91"/>
      <c r="K60" s="59">
        <f>K58+K59</f>
        <v>0</v>
      </c>
      <c r="L60" s="61">
        <f>L59+L58</f>
        <v>0</v>
      </c>
      <c r="M60" s="29"/>
    </row>
  </sheetData>
  <sheetProtection/>
  <mergeCells count="5">
    <mergeCell ref="A2:M2"/>
    <mergeCell ref="A3:M3"/>
    <mergeCell ref="A58:J58"/>
    <mergeCell ref="A59:J59"/>
    <mergeCell ref="A60:J60"/>
  </mergeCells>
  <conditionalFormatting sqref="B6">
    <cfRule type="duplicateValues" priority="6" dxfId="1" stopIfTrue="1">
      <formula>AND(COUNTIF($B$6:$B$6,B6)&gt;1,NOT(ISBLANK(B6)))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9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5</v>
      </c>
      <c r="C2" s="27"/>
      <c r="D2" s="27"/>
      <c r="E2" s="28" t="s">
        <v>46</v>
      </c>
    </row>
    <row r="4" ht="15" thickBot="1"/>
    <row r="5" spans="2:7" ht="36.75" thickBot="1">
      <c r="B5" s="3" t="s">
        <v>6</v>
      </c>
      <c r="C5" s="4" t="s">
        <v>44</v>
      </c>
      <c r="E5" s="22" t="s">
        <v>23</v>
      </c>
      <c r="F5" s="23" t="s">
        <v>24</v>
      </c>
      <c r="G5" s="24" t="s">
        <v>25</v>
      </c>
    </row>
    <row r="6" spans="2:7" ht="15" thickBot="1">
      <c r="B6" s="5"/>
      <c r="C6" s="6"/>
      <c r="E6" s="10">
        <f>SUM(specifikacija!K58)</f>
        <v>0</v>
      </c>
      <c r="F6" s="11">
        <f>specifikacija!L58</f>
        <v>0</v>
      </c>
      <c r="G6" s="12">
        <f>specifikacija!L60</f>
        <v>0</v>
      </c>
    </row>
    <row r="7" spans="2:7" ht="36.75" thickBot="1">
      <c r="B7" s="3" t="s">
        <v>7</v>
      </c>
      <c r="C7" s="7" t="s">
        <v>20</v>
      </c>
      <c r="E7" s="92" t="s">
        <v>26</v>
      </c>
      <c r="F7" s="93"/>
      <c r="G7" s="94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87">
        <f>AVERAGE(specifikacija!M7:M57)</f>
        <v>3.0980392156862746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45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20" t="s">
        <v>19</v>
      </c>
      <c r="C17" s="21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43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fitToHeight="1" fitToWidth="1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2021-05-19T13:22:09Z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iteId">
    <vt:lpwstr>ae4df1f7-611e-444f-897e-f964e1205171</vt:lpwstr>
  </property>
  <property fmtid="{D5CDD505-2E9C-101B-9397-08002B2CF9AE}" pid="4" name="MSIP_Label_1ebac993-578d-4fb6-a024-e1968d57a18c_Owner">
    <vt:lpwstr>mr185166@ncr.com</vt:lpwstr>
  </property>
  <property fmtid="{D5CDD505-2E9C-101B-9397-08002B2CF9AE}" pid="5" name="MSIP_Label_1ebac993-578d-4fb6-a024-e1968d57a18c_SetDate">
    <vt:lpwstr>2021-03-08T11:56:35.4386209Z</vt:lpwstr>
  </property>
  <property fmtid="{D5CDD505-2E9C-101B-9397-08002B2CF9AE}" pid="6" name="MSIP_Label_1ebac993-578d-4fb6-a024-e1968d57a18c_Name">
    <vt:lpwstr>Personal</vt:lpwstr>
  </property>
  <property fmtid="{D5CDD505-2E9C-101B-9397-08002B2CF9AE}" pid="7" name="MSIP_Label_1ebac993-578d-4fb6-a024-e1968d57a18c_Application">
    <vt:lpwstr>Microsoft Azure Information Protection</vt:lpwstr>
  </property>
  <property fmtid="{D5CDD505-2E9C-101B-9397-08002B2CF9AE}" pid="8" name="MSIP_Label_1ebac993-578d-4fb6-a024-e1968d57a18c_ActionId">
    <vt:lpwstr>a3319bb3-3512-4592-a75d-75d75f5dc13b</vt:lpwstr>
  </property>
  <property fmtid="{D5CDD505-2E9C-101B-9397-08002B2CF9AE}" pid="9" name="MSIP_Label_1ebac993-578d-4fb6-a024-e1968d57a18c_Extended_MSFT_Method">
    <vt:lpwstr>Manual</vt:lpwstr>
  </property>
  <property fmtid="{D5CDD505-2E9C-101B-9397-08002B2CF9AE}" pid="10" name="Sensitivity">
    <vt:lpwstr>Personal</vt:lpwstr>
  </property>
</Properties>
</file>