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970" windowHeight="1227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<sst xmlns="http://schemas.openxmlformats.org/spreadsheetml/2006/main" count="85" uniqueCount="73">
  <si>
    <t>Фармацеутски облик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</si>
  <si>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</si>
  <si>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</si>
  <si>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</si>
  <si>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</si>
  <si>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</si>
  <si>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</si>
  <si>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</si>
  <si>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</si>
  <si>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</si>
  <si>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</si>
  <si>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</si>
  <si>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</si>
  <si>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</si>
  <si>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</si>
  <si>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</si>
  <si>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</si>
  <si>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</si>
  <si>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</si>
  <si>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</si>
  <si>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</si>
  <si>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</si>
  <si>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</si>
  <si>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</si>
  <si>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</si>
  <si>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</si>
  <si>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</si>
  <si>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Број партије</t>
  </si>
  <si>
    <t>JKL</t>
  </si>
  <si>
    <t>INN</t>
  </si>
  <si>
    <t>Заштићено име лека</t>
  </si>
  <si>
    <t>Паковање и јачина лека</t>
  </si>
  <si>
    <t>Jединица мере</t>
  </si>
  <si>
    <t>Процењена јединична цена</t>
  </si>
  <si>
    <t>Укупна процењена цена без ПДВ-а</t>
  </si>
  <si>
    <t>Укупна вредност без ПДВ-а</t>
  </si>
  <si>
    <t>оригинално паковање</t>
  </si>
  <si>
    <t>Jединична цена</t>
  </si>
  <si>
    <t>film tableta</t>
  </si>
  <si>
    <t>kapsula</t>
  </si>
  <si>
    <t xml:space="preserve">Количине </t>
  </si>
  <si>
    <t>33600000
15882000</t>
  </si>
  <si>
    <t>404-1-110/20-53</t>
  </si>
  <si>
    <t>ЛЕКОВА СА ЛИСТЕ А И ЛИСТЕ А1 ЛИСТЕ ЛЕКОВА</t>
  </si>
  <si>
    <t>INO-PHARM D.O.O.</t>
  </si>
  <si>
    <t>granisetron</t>
  </si>
  <si>
    <t>KYTRIL</t>
  </si>
  <si>
    <t>blister, 10 po 1 mg</t>
  </si>
  <si>
    <t>kalcitriol</t>
  </si>
  <si>
    <t xml:space="preserve">ROCALTROL </t>
  </si>
  <si>
    <t>kapsula, meka</t>
  </si>
  <si>
    <t>blister, 100 po 0,25 mcg</t>
  </si>
  <si>
    <t>N004309</t>
  </si>
  <si>
    <t>kalcijum karbonat</t>
  </si>
  <si>
    <t>KALCIJUM KARBONAT ALKALOID</t>
  </si>
  <si>
    <t>tableta</t>
  </si>
  <si>
    <t xml:space="preserve">1 g </t>
  </si>
  <si>
    <t>N003509</t>
  </si>
  <si>
    <t>molsidomin</t>
  </si>
  <si>
    <t>MOLSIDOMINA WZF</t>
  </si>
  <si>
    <t>4 mg</t>
  </si>
  <si>
    <t>tenofovir</t>
  </si>
  <si>
    <t>VIREAD</t>
  </si>
  <si>
    <t>boca, 30 po 245 mg</t>
  </si>
  <si>
    <t>tenofovir, emtricitabin</t>
  </si>
  <si>
    <t>TRUVADA</t>
  </si>
  <si>
    <t>boca, 30 po (245mg+200mg)</t>
  </si>
  <si>
    <t>emtricitabin, tenofovir, rilpivirin</t>
  </si>
  <si>
    <t>EVIPLERA</t>
  </si>
  <si>
    <t>boca plastična, 30 po (200mg + 245mg + 25mg)</t>
  </si>
  <si>
    <t>etopozid</t>
  </si>
  <si>
    <t>LASTET CAP.50</t>
  </si>
  <si>
    <t>blister, 20 po 50 mg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</si>
</sst>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4" fontId="54" fillId="0" borderId="11" xfId="0" applyNumberFormat="1" applyFont="1" applyFill="1" applyBorder="1" applyAlignment="1">
      <alignment vertical="center" wrapText="1"/>
    </xf>
    <xf numFmtId="4" fontId="54" fillId="0" borderId="12" xfId="0" applyNumberFormat="1" applyFont="1" applyFill="1" applyBorder="1" applyAlignment="1">
      <alignment vertical="center" wrapText="1"/>
    </xf>
    <xf numFmtId="4" fontId="54" fillId="0" borderId="13" xfId="0" applyNumberFormat="1" applyFont="1" applyFill="1" applyBorder="1" applyAlignment="1">
      <alignment vertical="center" wrapText="1"/>
    </xf>
    <xf numFmtId="3" fontId="54" fillId="0" borderId="14" xfId="0" applyNumberFormat="1" applyFont="1" applyFill="1" applyBorder="1" applyAlignment="1">
      <alignment vertical="center" wrapText="1"/>
    </xf>
    <xf numFmtId="3" fontId="54" fillId="0" borderId="15" xfId="0" applyNumberFormat="1" applyFont="1" applyFill="1" applyBorder="1" applyAlignment="1">
      <alignment vertical="center" wrapText="1"/>
    </xf>
    <xf numFmtId="3" fontId="54" fillId="0" borderId="16" xfId="0" applyNumberFormat="1" applyFont="1" applyFill="1" applyBorder="1" applyAlignment="1">
      <alignment vertical="center" wrapText="1"/>
    </xf>
    <xf numFmtId="4" fontId="51" fillId="0" borderId="0" xfId="0" applyNumberFormat="1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2" fillId="33" borderId="10" xfId="61" applyFont="1" applyFill="1" applyBorder="1" applyAlignment="1">
      <alignment horizontal="center" vertical="center" wrapText="1"/>
      <protection/>
    </xf>
    <xf numFmtId="4" fontId="52" fillId="0" borderId="10" xfId="61" applyNumberFormat="1" applyFont="1" applyFill="1" applyBorder="1" applyAlignment="1">
      <alignment horizontal="center" vertical="center" wrapText="1"/>
      <protection/>
    </xf>
    <xf numFmtId="0" fontId="3" fillId="33" borderId="11" xfId="61" applyFont="1" applyFill="1" applyBorder="1" applyAlignment="1">
      <alignment horizontal="center" vertical="center" wrapText="1"/>
      <protection/>
    </xf>
    <xf numFmtId="0" fontId="3" fillId="33" borderId="15" xfId="61" applyFont="1" applyFill="1" applyBorder="1" applyAlignment="1">
      <alignment horizontal="center" vertical="center" wrapText="1"/>
      <protection/>
    </xf>
    <xf numFmtId="0" fontId="3" fillId="33" borderId="13" xfId="61" applyFont="1" applyFill="1" applyBorder="1" applyAlignment="1">
      <alignment horizontal="center" vertical="center" wrapText="1"/>
      <protection/>
    </xf>
    <xf numFmtId="3" fontId="46" fillId="0" borderId="0" xfId="0" applyNumberFormat="1" applyFont="1" applyAlignment="1">
      <alignment horizontal="center" vertical="center" wrapText="1"/>
    </xf>
    <xf numFmtId="4" fontId="46" fillId="0" borderId="0" xfId="0" applyNumberFormat="1" applyFont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57" applyNumberFormat="1" applyFont="1" applyFill="1" applyBorder="1" applyAlignment="1">
      <alignment horizontal="center" vertical="center" wrapText="1"/>
      <protection/>
    </xf>
    <xf numFmtId="0" fontId="7" fillId="33" borderId="10" xfId="57" applyFont="1" applyFill="1" applyBorder="1" applyAlignment="1">
      <alignment horizontal="center" vertical="center" wrapText="1"/>
      <protection/>
    </xf>
    <xf numFmtId="4" fontId="7" fillId="33" borderId="10" xfId="57" applyNumberFormat="1" applyFont="1" applyFill="1" applyBorder="1" applyAlignment="1">
      <alignment horizontal="center" vertical="center" wrapText="1"/>
      <protection/>
    </xf>
    <xf numFmtId="0" fontId="7" fillId="34" borderId="10" xfId="57" applyFont="1" applyFill="1" applyBorder="1" applyAlignment="1">
      <alignment horizontal="center" vertical="center" wrapText="1"/>
      <protection/>
    </xf>
    <xf numFmtId="3" fontId="7" fillId="33" borderId="10" xfId="57" applyNumberFormat="1" applyFont="1" applyFill="1" applyBorder="1" applyAlignment="1">
      <alignment horizontal="center" vertical="center" wrapText="1"/>
      <protection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56" fillId="33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 applyProtection="1">
      <alignment horizontal="center"/>
      <protection locked="0"/>
    </xf>
    <xf numFmtId="187" fontId="6" fillId="35" borderId="10" xfId="0" applyNumberFormat="1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horizontal="left" wrapText="1"/>
    </xf>
    <xf numFmtId="0" fontId="6" fillId="35" borderId="10" xfId="0" applyFont="1" applyFill="1" applyBorder="1" applyAlignment="1" applyProtection="1">
      <alignment horizontal="left" wrapText="1"/>
      <protection locked="0"/>
    </xf>
    <xf numFmtId="0" fontId="6" fillId="35" borderId="10" xfId="0" applyFont="1" applyFill="1" applyBorder="1" applyAlignment="1" applyProtection="1">
      <alignment horizontal="center" wrapText="1"/>
      <protection locked="0"/>
    </xf>
    <xf numFmtId="4" fontId="6" fillId="35" borderId="10" xfId="59" applyNumberFormat="1" applyFont="1" applyFill="1" applyBorder="1" applyAlignment="1" applyProtection="1">
      <alignment horizontal="center" wrapText="1"/>
      <protection locked="0"/>
    </xf>
    <xf numFmtId="187" fontId="6" fillId="35" borderId="10" xfId="59" applyNumberFormat="1" applyFont="1" applyFill="1" applyBorder="1" applyAlignment="1" applyProtection="1">
      <alignment horizontal="left" wrapText="1"/>
      <protection locked="0"/>
    </xf>
    <xf numFmtId="0" fontId="6" fillId="0" borderId="10" xfId="59" applyFont="1" applyBorder="1" applyAlignment="1">
      <alignment horizontal="left" wrapText="1"/>
      <protection/>
    </xf>
    <xf numFmtId="0" fontId="6" fillId="35" borderId="10" xfId="59" applyFont="1" applyFill="1" applyBorder="1" applyAlignment="1" applyProtection="1">
      <alignment horizontal="left" wrapText="1"/>
      <protection locked="0"/>
    </xf>
    <xf numFmtId="0" fontId="6" fillId="35" borderId="10" xfId="59" applyFont="1" applyFill="1" applyBorder="1" applyAlignment="1" applyProtection="1">
      <alignment horizontal="center" wrapText="1"/>
      <protection locked="0"/>
    </xf>
    <xf numFmtId="4" fontId="6" fillId="34" borderId="10" xfId="59" applyNumberFormat="1" applyFont="1" applyFill="1" applyBorder="1" applyAlignment="1">
      <alignment horizontal="center" wrapText="1"/>
      <protection/>
    </xf>
    <xf numFmtId="4" fontId="6" fillId="34" borderId="10" xfId="59" applyNumberFormat="1" applyFont="1" applyFill="1" applyBorder="1" applyAlignment="1">
      <alignment horizontal="center"/>
      <protection/>
    </xf>
    <xf numFmtId="4" fontId="6" fillId="35" borderId="10" xfId="59" applyNumberFormat="1" applyFont="1" applyFill="1" applyBorder="1" applyAlignment="1" applyProtection="1">
      <alignment horizontal="center"/>
      <protection locked="0"/>
    </xf>
    <xf numFmtId="4" fontId="6" fillId="34" borderId="10" xfId="0" applyNumberFormat="1" applyFont="1" applyFill="1" applyBorder="1" applyAlignment="1">
      <alignment horizontal="center" wrapText="1"/>
    </xf>
    <xf numFmtId="4" fontId="57" fillId="33" borderId="10" xfId="0" applyNumberFormat="1" applyFont="1" applyFill="1" applyBorder="1" applyAlignment="1">
      <alignment horizontal="center" wrapText="1"/>
    </xf>
    <xf numFmtId="4" fontId="58" fillId="34" borderId="10" xfId="0" applyNumberFormat="1" applyFont="1" applyFill="1" applyBorder="1" applyAlignment="1">
      <alignment horizontal="center" vertical="center" wrapText="1"/>
    </xf>
    <xf numFmtId="4" fontId="59" fillId="33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/>
    </xf>
    <xf numFmtId="187" fontId="6" fillId="0" borderId="10" xfId="59" applyNumberFormat="1" applyFont="1" applyBorder="1" applyAlignment="1">
      <alignment horizontal="left" wrapText="1"/>
      <protection/>
    </xf>
    <xf numFmtId="0" fontId="6" fillId="0" borderId="10" xfId="59" applyFont="1" applyBorder="1" applyAlignment="1">
      <alignment horizontal="center" wrapText="1"/>
      <protection/>
    </xf>
    <xf numFmtId="4" fontId="6" fillId="0" borderId="10" xfId="59" applyNumberFormat="1" applyFont="1" applyBorder="1" applyAlignment="1">
      <alignment horizontal="center" wrapText="1"/>
      <protection/>
    </xf>
    <xf numFmtId="4" fontId="6" fillId="0" borderId="10" xfId="59" applyNumberFormat="1" applyFont="1" applyBorder="1" applyAlignment="1">
      <alignment horizontal="center"/>
      <protection/>
    </xf>
    <xf numFmtId="3" fontId="6" fillId="35" borderId="10" xfId="0" applyNumberFormat="1" applyFont="1" applyFill="1" applyBorder="1" applyAlignment="1">
      <alignment horizontal="center"/>
    </xf>
    <xf numFmtId="0" fontId="57" fillId="0" borderId="10" xfId="0" applyFont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3" fontId="60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61" fillId="33" borderId="17" xfId="0" applyFont="1" applyFill="1" applyBorder="1" applyAlignment="1">
      <alignment horizontal="right" vertical="center" wrapText="1"/>
    </xf>
    <xf numFmtId="0" fontId="61" fillId="33" borderId="18" xfId="0" applyFont="1" applyFill="1" applyBorder="1" applyAlignment="1">
      <alignment horizontal="right" vertical="center" wrapText="1"/>
    </xf>
    <xf numFmtId="0" fontId="61" fillId="33" borderId="19" xfId="0" applyFont="1" applyFill="1" applyBorder="1" applyAlignment="1">
      <alignment horizontal="right" vertical="center" wrapText="1"/>
    </xf>
    <xf numFmtId="4" fontId="54" fillId="33" borderId="14" xfId="61" applyNumberFormat="1" applyFont="1" applyFill="1" applyBorder="1" applyAlignment="1">
      <alignment horizontal="center" vertical="center" wrapText="1"/>
      <protection/>
    </xf>
    <xf numFmtId="4" fontId="54" fillId="33" borderId="12" xfId="61" applyNumberFormat="1" applyFont="1" applyFill="1" applyBorder="1" applyAlignment="1">
      <alignment horizontal="center" vertical="center" wrapText="1"/>
      <protection/>
    </xf>
    <xf numFmtId="4" fontId="54" fillId="33" borderId="16" xfId="61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13" xfId="59"/>
    <cellStyle name="Normal 2 14" xfId="60"/>
    <cellStyle name="Normal 4" xfId="61"/>
    <cellStyle name="Note" xfId="62"/>
    <cellStyle name="Output" xfId="63"/>
    <cellStyle name="Percent" xfId="64"/>
    <cellStyle name="Percent 2" xfId="65"/>
    <cellStyle name="Percent 4" xfId="66"/>
    <cellStyle name="Title" xfId="67"/>
    <cellStyle name="Total" xfId="68"/>
    <cellStyle name="Warning Text" xfId="6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00390625" style="17" customWidth="1"/>
    <col min="2" max="2" width="10.00390625" style="18" customWidth="1"/>
    <col min="3" max="3" width="13.57421875" style="2" customWidth="1"/>
    <col min="4" max="4" width="13.8515625" style="2" customWidth="1"/>
    <col min="5" max="5" width="14.00390625" style="18" customWidth="1"/>
    <col min="6" max="6" width="18.421875" style="2" customWidth="1"/>
    <col min="7" max="7" width="9.7109375" style="2" customWidth="1"/>
    <col min="8" max="8" width="12.8515625" style="2" hidden="1" customWidth="1"/>
    <col min="9" max="9" width="9.8515625" style="25" customWidth="1"/>
    <col min="10" max="10" width="12.00390625" style="26" customWidth="1"/>
    <col min="11" max="11" width="13.421875" style="26" hidden="1" customWidth="1"/>
    <col min="12" max="12" width="15.57421875" style="26" customWidth="1"/>
    <col min="13" max="13" width="15.28125" style="26" hidden="1" customWidth="1"/>
    <col min="14" max="16384" width="9.140625" style="2" customWidth="1"/>
  </cols>
  <sheetData>
    <row r="2" spans="1:13" ht="12.75" customHeight="1">
      <c r="A2" s="66" t="s">
        <v>18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2.75" customHeight="1">
      <c r="A3" s="66" t="s">
        <v>44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6" spans="1:13" ht="51">
      <c r="A6" s="30" t="s">
        <v>27</v>
      </c>
      <c r="B6" s="31" t="s">
        <v>28</v>
      </c>
      <c r="C6" s="32" t="s">
        <v>29</v>
      </c>
      <c r="D6" s="32" t="s">
        <v>30</v>
      </c>
      <c r="E6" s="32" t="s">
        <v>0</v>
      </c>
      <c r="F6" s="32" t="s">
        <v>31</v>
      </c>
      <c r="G6" s="33" t="s">
        <v>32</v>
      </c>
      <c r="H6" s="34" t="s">
        <v>33</v>
      </c>
      <c r="I6" s="35" t="s">
        <v>40</v>
      </c>
      <c r="J6" s="36" t="s">
        <v>37</v>
      </c>
      <c r="K6" s="37" t="s">
        <v>34</v>
      </c>
      <c r="L6" s="38" t="s">
        <v>35</v>
      </c>
      <c r="M6" s="29" t="s">
        <v>1</v>
      </c>
    </row>
    <row r="7" spans="1:13" s="19" customFormat="1" ht="22.5">
      <c r="A7" s="39">
        <v>27</v>
      </c>
      <c r="B7" s="40">
        <v>1124586</v>
      </c>
      <c r="C7" s="41" t="s">
        <v>45</v>
      </c>
      <c r="D7" s="42" t="s">
        <v>46</v>
      </c>
      <c r="E7" s="43" t="s">
        <v>38</v>
      </c>
      <c r="F7" s="43" t="s">
        <v>47</v>
      </c>
      <c r="G7" s="44" t="s">
        <v>36</v>
      </c>
      <c r="H7" s="50">
        <v>2246</v>
      </c>
      <c r="I7" s="61"/>
      <c r="J7" s="51">
        <v>2246</v>
      </c>
      <c r="K7" s="52">
        <f>H7*I7</f>
        <v>0</v>
      </c>
      <c r="L7" s="53">
        <f>I7*J7</f>
        <v>0</v>
      </c>
      <c r="M7" s="62">
        <v>1</v>
      </c>
    </row>
    <row r="8" spans="1:13" s="19" customFormat="1" ht="22.5">
      <c r="A8" s="39">
        <v>126</v>
      </c>
      <c r="B8" s="40">
        <v>1050121</v>
      </c>
      <c r="C8" s="41" t="s">
        <v>48</v>
      </c>
      <c r="D8" s="42" t="s">
        <v>49</v>
      </c>
      <c r="E8" s="43" t="s">
        <v>50</v>
      </c>
      <c r="F8" s="43" t="s">
        <v>51</v>
      </c>
      <c r="G8" s="44" t="s">
        <v>36</v>
      </c>
      <c r="H8" s="49">
        <v>1575.6</v>
      </c>
      <c r="I8" s="61"/>
      <c r="J8" s="44">
        <v>1575.6</v>
      </c>
      <c r="K8" s="52">
        <f aca="true" t="shared" si="0" ref="K8:K14">H8*I8</f>
        <v>0</v>
      </c>
      <c r="L8" s="53">
        <f aca="true" t="shared" si="1" ref="L8:L14">I8*J8</f>
        <v>0</v>
      </c>
      <c r="M8" s="62">
        <v>1</v>
      </c>
    </row>
    <row r="9" spans="1:13" s="19" customFormat="1" ht="33.75">
      <c r="A9" s="56">
        <v>128</v>
      </c>
      <c r="B9" s="57" t="s">
        <v>52</v>
      </c>
      <c r="C9" s="46" t="s">
        <v>53</v>
      </c>
      <c r="D9" s="46" t="s">
        <v>54</v>
      </c>
      <c r="E9" s="58" t="s">
        <v>55</v>
      </c>
      <c r="F9" s="58" t="s">
        <v>56</v>
      </c>
      <c r="G9" s="59" t="s">
        <v>55</v>
      </c>
      <c r="H9" s="50">
        <v>6.91</v>
      </c>
      <c r="I9" s="61"/>
      <c r="J9" s="60">
        <v>6.69</v>
      </c>
      <c r="K9" s="52">
        <f t="shared" si="0"/>
        <v>0</v>
      </c>
      <c r="L9" s="53">
        <f t="shared" si="1"/>
        <v>0</v>
      </c>
      <c r="M9" s="62">
        <v>4</v>
      </c>
    </row>
    <row r="10" spans="1:13" s="19" customFormat="1" ht="22.5">
      <c r="A10" s="39">
        <v>171</v>
      </c>
      <c r="B10" s="45" t="s">
        <v>57</v>
      </c>
      <c r="C10" s="46" t="s">
        <v>58</v>
      </c>
      <c r="D10" s="47" t="s">
        <v>59</v>
      </c>
      <c r="E10" s="48" t="s">
        <v>55</v>
      </c>
      <c r="F10" s="48" t="s">
        <v>60</v>
      </c>
      <c r="G10" s="44" t="s">
        <v>55</v>
      </c>
      <c r="H10" s="50">
        <v>6.02</v>
      </c>
      <c r="I10" s="61"/>
      <c r="J10" s="51">
        <v>8.13</v>
      </c>
      <c r="K10" s="52">
        <f t="shared" si="0"/>
        <v>0</v>
      </c>
      <c r="L10" s="53">
        <f t="shared" si="1"/>
        <v>0</v>
      </c>
      <c r="M10" s="62">
        <v>1</v>
      </c>
    </row>
    <row r="11" spans="1:13" s="19" customFormat="1" ht="22.5">
      <c r="A11" s="39">
        <v>821</v>
      </c>
      <c r="B11" s="45">
        <v>1328500</v>
      </c>
      <c r="C11" s="46" t="s">
        <v>61</v>
      </c>
      <c r="D11" s="47" t="s">
        <v>62</v>
      </c>
      <c r="E11" s="48" t="s">
        <v>38</v>
      </c>
      <c r="F11" s="48" t="s">
        <v>63</v>
      </c>
      <c r="G11" s="44" t="s">
        <v>36</v>
      </c>
      <c r="H11" s="50">
        <v>14771.5</v>
      </c>
      <c r="I11" s="61"/>
      <c r="J11" s="51">
        <v>13343.65</v>
      </c>
      <c r="K11" s="52">
        <f t="shared" si="0"/>
        <v>0</v>
      </c>
      <c r="L11" s="53">
        <f t="shared" si="1"/>
        <v>0</v>
      </c>
      <c r="M11" s="62">
        <v>1</v>
      </c>
    </row>
    <row r="12" spans="1:13" s="19" customFormat="1" ht="22.5">
      <c r="A12" s="39">
        <v>829</v>
      </c>
      <c r="B12" s="45">
        <v>1328442</v>
      </c>
      <c r="C12" s="46" t="s">
        <v>64</v>
      </c>
      <c r="D12" s="47" t="s">
        <v>65</v>
      </c>
      <c r="E12" s="48" t="s">
        <v>38</v>
      </c>
      <c r="F12" s="48" t="s">
        <v>66</v>
      </c>
      <c r="G12" s="44" t="s">
        <v>36</v>
      </c>
      <c r="H12" s="50">
        <v>24953.5</v>
      </c>
      <c r="I12" s="61"/>
      <c r="J12" s="51">
        <v>24953.5</v>
      </c>
      <c r="K12" s="52">
        <f t="shared" si="0"/>
        <v>0</v>
      </c>
      <c r="L12" s="53">
        <f t="shared" si="1"/>
        <v>0</v>
      </c>
      <c r="M12" s="62">
        <v>1</v>
      </c>
    </row>
    <row r="13" spans="1:13" s="19" customFormat="1" ht="33.75">
      <c r="A13" s="39">
        <v>832</v>
      </c>
      <c r="B13" s="40">
        <v>1328443</v>
      </c>
      <c r="C13" s="41" t="s">
        <v>67</v>
      </c>
      <c r="D13" s="42" t="s">
        <v>68</v>
      </c>
      <c r="E13" s="43" t="s">
        <v>38</v>
      </c>
      <c r="F13" s="43" t="s">
        <v>69</v>
      </c>
      <c r="G13" s="44" t="s">
        <v>36</v>
      </c>
      <c r="H13" s="50">
        <v>47190</v>
      </c>
      <c r="I13" s="61"/>
      <c r="J13" s="51">
        <v>47190</v>
      </c>
      <c r="K13" s="52">
        <f t="shared" si="0"/>
        <v>0</v>
      </c>
      <c r="L13" s="53">
        <f t="shared" si="1"/>
        <v>0</v>
      </c>
      <c r="M13" s="62">
        <v>1</v>
      </c>
    </row>
    <row r="14" spans="1:13" s="19" customFormat="1" ht="22.5">
      <c r="A14" s="39">
        <v>842</v>
      </c>
      <c r="B14" s="45">
        <v>1030222</v>
      </c>
      <c r="C14" s="46" t="s">
        <v>70</v>
      </c>
      <c r="D14" s="47" t="s">
        <v>71</v>
      </c>
      <c r="E14" s="48" t="s">
        <v>39</v>
      </c>
      <c r="F14" s="48" t="s">
        <v>72</v>
      </c>
      <c r="G14" s="44" t="s">
        <v>36</v>
      </c>
      <c r="H14" s="50">
        <v>10037</v>
      </c>
      <c r="I14" s="61"/>
      <c r="J14" s="51">
        <v>10037</v>
      </c>
      <c r="K14" s="52">
        <f t="shared" si="0"/>
        <v>0</v>
      </c>
      <c r="L14" s="53">
        <f t="shared" si="1"/>
        <v>0</v>
      </c>
      <c r="M14" s="62">
        <v>1</v>
      </c>
    </row>
    <row r="15" spans="1:13" ht="18.75" customHeight="1">
      <c r="A15" s="67" t="s">
        <v>2</v>
      </c>
      <c r="B15" s="68"/>
      <c r="C15" s="68"/>
      <c r="D15" s="68"/>
      <c r="E15" s="68"/>
      <c r="F15" s="68"/>
      <c r="G15" s="68"/>
      <c r="H15" s="68"/>
      <c r="I15" s="68"/>
      <c r="J15" s="69"/>
      <c r="K15" s="63">
        <f>SUM(K7:K14)</f>
        <v>0</v>
      </c>
      <c r="L15" s="64">
        <f>SUM(L7:L14)</f>
        <v>0</v>
      </c>
      <c r="M15" s="65">
        <f>AVERAGE(specifikacija!M7:M14)</f>
        <v>1.375</v>
      </c>
    </row>
    <row r="16" spans="1:13" ht="18" customHeight="1">
      <c r="A16" s="67" t="s">
        <v>3</v>
      </c>
      <c r="B16" s="68"/>
      <c r="C16" s="68"/>
      <c r="D16" s="68"/>
      <c r="E16" s="68"/>
      <c r="F16" s="68"/>
      <c r="G16" s="68"/>
      <c r="H16" s="68"/>
      <c r="I16" s="68"/>
      <c r="J16" s="69"/>
      <c r="K16" s="54">
        <f>K15*0.1</f>
        <v>0</v>
      </c>
      <c r="L16" s="55">
        <f>L15*0.1</f>
        <v>0</v>
      </c>
      <c r="M16" s="29"/>
    </row>
    <row r="17" spans="1:13" ht="14.25" customHeight="1">
      <c r="A17" s="67" t="s">
        <v>4</v>
      </c>
      <c r="B17" s="68"/>
      <c r="C17" s="68"/>
      <c r="D17" s="68"/>
      <c r="E17" s="68"/>
      <c r="F17" s="68"/>
      <c r="G17" s="68"/>
      <c r="H17" s="68"/>
      <c r="I17" s="68"/>
      <c r="J17" s="69"/>
      <c r="K17" s="54">
        <f>K15+K16</f>
        <v>0</v>
      </c>
      <c r="L17" s="55">
        <f>L16+L15</f>
        <v>0</v>
      </c>
      <c r="M17" s="29"/>
    </row>
  </sheetData>
  <sheetProtection/>
  <mergeCells count="5">
    <mergeCell ref="A2:M2"/>
    <mergeCell ref="A3:M3"/>
    <mergeCell ref="A15:J15"/>
    <mergeCell ref="A16:J16"/>
    <mergeCell ref="A17:J17"/>
  </mergeCells>
  <conditionalFormatting sqref="B6">
    <cfRule type="duplicateValues" priority="7" dxfId="2" stopIfTrue="1">
      <formula>AND(COUNTIF($B$6:$B$6,B6)&gt;1,NOT(ISBLANK(B6)))</formula>
    </cfRule>
  </conditionalFormatting>
  <conditionalFormatting sqref="B9">
    <cfRule type="duplicateValues" priority="1" dxfId="2" stopIfTrue="1">
      <formula>AND(COUNTIF($B$9:$B$9,B9)&gt;1,NOT(ISBLANK(B9)))</formula>
    </cfRule>
  </conditionalFormatting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27" t="s">
        <v>5</v>
      </c>
      <c r="C2" s="27"/>
      <c r="D2" s="27"/>
      <c r="E2" s="28" t="s">
        <v>44</v>
      </c>
    </row>
    <row r="4" ht="15" thickBot="1"/>
    <row r="5" spans="2:7" ht="36.75" thickBot="1">
      <c r="B5" s="3" t="s">
        <v>6</v>
      </c>
      <c r="C5" s="4" t="s">
        <v>42</v>
      </c>
      <c r="E5" s="22" t="s">
        <v>23</v>
      </c>
      <c r="F5" s="23" t="s">
        <v>24</v>
      </c>
      <c r="G5" s="24" t="s">
        <v>25</v>
      </c>
    </row>
    <row r="6" spans="2:7" ht="15" thickBot="1">
      <c r="B6" s="5"/>
      <c r="C6" s="6"/>
      <c r="E6" s="10">
        <f>SUM(specifikacija!K15)</f>
        <v>0</v>
      </c>
      <c r="F6" s="11">
        <f>specifikacija!L15</f>
        <v>0</v>
      </c>
      <c r="G6" s="12">
        <f>specifikacija!L17</f>
        <v>0</v>
      </c>
    </row>
    <row r="7" spans="2:7" ht="36.75" thickBot="1">
      <c r="B7" s="3" t="s">
        <v>7</v>
      </c>
      <c r="C7" s="7" t="s">
        <v>20</v>
      </c>
      <c r="E7" s="70" t="s">
        <v>26</v>
      </c>
      <c r="F7" s="71"/>
      <c r="G7" s="72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8</v>
      </c>
      <c r="C9" s="7" t="s">
        <v>17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9</v>
      </c>
      <c r="C11" s="7" t="s">
        <v>13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10</v>
      </c>
      <c r="C13" s="4" t="s">
        <v>21</v>
      </c>
      <c r="E13" s="8" t="s">
        <v>15</v>
      </c>
      <c r="F13" s="65">
        <f>AVERAGE(specifikacija!M7:M14)</f>
        <v>1.375</v>
      </c>
      <c r="G13" s="5"/>
    </row>
    <row r="14" spans="2:7" ht="14.25">
      <c r="B14" s="5"/>
      <c r="C14" s="6"/>
      <c r="E14" s="6"/>
      <c r="F14" s="6"/>
      <c r="G14" s="5"/>
    </row>
    <row r="15" spans="2:6" ht="37.5" customHeight="1">
      <c r="B15" s="3" t="s">
        <v>11</v>
      </c>
      <c r="C15" s="4" t="s">
        <v>43</v>
      </c>
      <c r="E15" s="8" t="s">
        <v>16</v>
      </c>
      <c r="F15" s="7" t="s">
        <v>14</v>
      </c>
    </row>
    <row r="16" spans="2:3" ht="14.25">
      <c r="B16" s="5"/>
      <c r="C16" s="6"/>
    </row>
    <row r="17" spans="2:3" ht="15">
      <c r="B17" s="20" t="s">
        <v>19</v>
      </c>
      <c r="C17" s="21" t="s">
        <v>22</v>
      </c>
    </row>
    <row r="18" spans="2:3" ht="14.25">
      <c r="B18" s="5"/>
      <c r="C18" s="6"/>
    </row>
    <row r="19" spans="2:3" ht="25.5">
      <c r="B19" s="3" t="s">
        <v>12</v>
      </c>
      <c r="C19" s="9" t="s">
        <v>41</v>
      </c>
    </row>
    <row r="25" ht="14.25">
      <c r="G25" s="16"/>
    </row>
    <row r="26" ht="14.25">
      <c r="G26" s="16"/>
    </row>
    <row r="27" ht="14.25">
      <c r="G27" s="16"/>
    </row>
    <row r="28" ht="14.25">
      <c r="G28" s="16"/>
    </row>
    <row r="29" ht="14.25">
      <c r="G29" s="16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2021-03-24T09:03:49Z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bac993-578d-4fb6-a024-e1968d57a18c_Enabled">
    <vt:lpwstr>true</vt:lpwstr>
  </property>
  <property fmtid="{D5CDD505-2E9C-101B-9397-08002B2CF9AE}" pid="3" name="MSIP_Label_1ebac993-578d-4fb6-a024-e1968d57a18c_SetDate">
    <vt:lpwstr>2021-03-24T09:03:48Z</vt:lpwstr>
  </property>
  <property fmtid="{D5CDD505-2E9C-101B-9397-08002B2CF9AE}" pid="4" name="MSIP_Label_1ebac993-578d-4fb6-a024-e1968d57a18c_Method">
    <vt:lpwstr>Privileged</vt:lpwstr>
  </property>
  <property fmtid="{D5CDD505-2E9C-101B-9397-08002B2CF9AE}" pid="5" name="MSIP_Label_1ebac993-578d-4fb6-a024-e1968d57a18c_Name">
    <vt:lpwstr>1ebac993-578d-4fb6-a024-e1968d57a18c</vt:lpwstr>
  </property>
  <property fmtid="{D5CDD505-2E9C-101B-9397-08002B2CF9AE}" pid="6" name="MSIP_Label_1ebac993-578d-4fb6-a024-e1968d57a18c_SiteId">
    <vt:lpwstr>ae4df1f7-611e-444f-897e-f964e1205171</vt:lpwstr>
  </property>
  <property fmtid="{D5CDD505-2E9C-101B-9397-08002B2CF9AE}" pid="7" name="MSIP_Label_1ebac993-578d-4fb6-a024-e1968d57a18c_ActionId">
    <vt:lpwstr>a3319bb3-3512-4592-a75d-75d75f5dc13b</vt:lpwstr>
  </property>
  <property fmtid="{D5CDD505-2E9C-101B-9397-08002B2CF9AE}" pid="8" name="MSIP_Label_1ebac993-578d-4fb6-a024-e1968d57a18c_ContentBits">
    <vt:lpwstr>0</vt:lpwstr>
  </property>
</Properties>
</file>