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la\Desktop\"/>
    </mc:Choice>
  </mc:AlternateContent>
  <xr:revisionPtr revIDLastSave="0" documentId="13_ncr:1_{735B0C80-B294-439B-9130-6DFEF4DB503B}" xr6:coauthVersionLast="36" xr6:coauthVersionMax="36" xr10:uidLastSave="{00000000-0000-0000-0000-000000000000}"/>
  <bookViews>
    <workbookView xWindow="0" yWindow="0" windowWidth="28800" windowHeight="12015" xr2:uid="{49C74AA0-215D-445A-BEFF-E517D522698A}"/>
  </bookViews>
  <sheets>
    <sheet name="Medtroni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0" i="1"/>
  <c r="K50" i="1"/>
  <c r="K43" i="1"/>
  <c r="K39" i="1"/>
  <c r="K37" i="1"/>
  <c r="K35" i="1"/>
  <c r="M35" i="1" s="1"/>
  <c r="K30" i="1"/>
  <c r="K25" i="1"/>
  <c r="K22" i="1"/>
  <c r="K8" i="1"/>
  <c r="K6" i="1"/>
  <c r="K66" i="1" l="1"/>
  <c r="M66" i="1" s="1"/>
  <c r="N66" i="1" s="1"/>
  <c r="M64" i="1"/>
  <c r="N64" i="1" s="1"/>
  <c r="K62" i="1"/>
  <c r="M62" i="1" s="1"/>
  <c r="N62" i="1" s="1"/>
  <c r="M60" i="1"/>
  <c r="N60" i="1" s="1"/>
  <c r="K58" i="1"/>
  <c r="M58" i="1" s="1"/>
  <c r="N58" i="1" s="1"/>
  <c r="K57" i="1"/>
  <c r="M57" i="1" s="1"/>
  <c r="N57" i="1" s="1"/>
  <c r="K56" i="1"/>
  <c r="M56" i="1" s="1"/>
  <c r="N56" i="1" s="1"/>
  <c r="K55" i="1"/>
  <c r="M55" i="1" s="1"/>
  <c r="N55" i="1" s="1"/>
  <c r="K54" i="1"/>
  <c r="M54" i="1" s="1"/>
  <c r="N54" i="1" s="1"/>
  <c r="M50" i="1"/>
  <c r="N50" i="1" s="1"/>
  <c r="K49" i="1"/>
  <c r="K47" i="1"/>
  <c r="M47" i="1" s="1"/>
  <c r="N47" i="1" s="1"/>
  <c r="M43" i="1"/>
  <c r="N43" i="1" s="1"/>
  <c r="M37" i="1"/>
  <c r="N37" i="1" s="1"/>
  <c r="N35" i="1"/>
  <c r="K33" i="1"/>
  <c r="M33" i="1" s="1"/>
  <c r="N33" i="1" s="1"/>
  <c r="K32" i="1"/>
  <c r="M32" i="1" s="1"/>
  <c r="N32" i="1" s="1"/>
  <c r="K29" i="1"/>
  <c r="M29" i="1" s="1"/>
  <c r="N29" i="1" s="1"/>
  <c r="K27" i="1"/>
  <c r="M27" i="1" s="1"/>
  <c r="N27" i="1" s="1"/>
  <c r="K21" i="1"/>
  <c r="M21" i="1" s="1"/>
  <c r="N21" i="1" s="1"/>
  <c r="K20" i="1"/>
  <c r="M20" i="1" s="1"/>
  <c r="N20" i="1" s="1"/>
  <c r="K19" i="1"/>
  <c r="M19" i="1" s="1"/>
  <c r="K17" i="1"/>
  <c r="M17" i="1" s="1"/>
  <c r="N17" i="1" s="1"/>
  <c r="K16" i="1"/>
  <c r="K14" i="1"/>
  <c r="M14" i="1" s="1"/>
  <c r="N14" i="1" s="1"/>
  <c r="K13" i="1"/>
  <c r="K11" i="1"/>
  <c r="M11" i="1" s="1"/>
  <c r="N11" i="1" s="1"/>
  <c r="M8" i="1"/>
  <c r="N8" i="1" s="1"/>
  <c r="M6" i="1"/>
  <c r="N6" i="1" s="1"/>
  <c r="M39" i="1"/>
  <c r="N39" i="1" s="1"/>
  <c r="M49" i="1"/>
  <c r="N49" i="1" s="1"/>
  <c r="M30" i="1"/>
  <c r="N30" i="1" s="1"/>
  <c r="M25" i="1"/>
  <c r="N25" i="1" s="1"/>
  <c r="M22" i="1"/>
  <c r="N22" i="1" s="1"/>
  <c r="M70" i="1" l="1"/>
  <c r="M71" i="1" s="1"/>
  <c r="M72" i="1" s="1"/>
  <c r="M13" i="1"/>
  <c r="N13" i="1" s="1"/>
  <c r="M67" i="1"/>
  <c r="M68" i="1" s="1"/>
  <c r="N19" i="1"/>
  <c r="M16" i="1"/>
  <c r="N16" i="1" s="1"/>
  <c r="M69" i="1" l="1"/>
  <c r="M73" i="1"/>
  <c r="M74" i="1"/>
  <c r="M75" i="1" l="1"/>
</calcChain>
</file>

<file path=xl/sharedStrings.xml><?xml version="1.0" encoding="utf-8"?>
<sst xmlns="http://schemas.openxmlformats.org/spreadsheetml/2006/main" count="325" uniqueCount="171">
  <si>
    <t>VVIR pejsmejker</t>
  </si>
  <si>
    <t>ставка 1</t>
  </si>
  <si>
    <t>Jednokomorski pejsmejker sa frekventnom adaptacijom (VVIR)</t>
  </si>
  <si>
    <t>G20A2</t>
  </si>
  <si>
    <t>Q20A2</t>
  </si>
  <si>
    <t>Vitatron Holding B.V., Endepolsdomein 5, 6229 GW, Maastricht, Holandija</t>
  </si>
  <si>
    <t>комад</t>
  </si>
  <si>
    <t>ставка 2</t>
  </si>
  <si>
    <t>Elektroda bipolarna, konekcije IS-1 pasivne ili aktivne fiksacije prava ili "J"-krivina</t>
  </si>
  <si>
    <t>Medtronic Inc., 710 Medtronic Parkway, Minneapolis, MN 55432, SAD</t>
  </si>
  <si>
    <t>ставка 3</t>
  </si>
  <si>
    <t>Odgovarajući uvodnik za elektrodu</t>
  </si>
  <si>
    <t>6207-S1</t>
  </si>
  <si>
    <t>Medtronic Inc., 710 Medtronic Parkway Minneapolis, Minnesota 55432, SAD</t>
  </si>
  <si>
    <t>VVIR pejsmejker sa transkateterskim principom implantacije</t>
  </si>
  <si>
    <t>Jednokomorski pejsmejker sa frekvetnom adaptacijom (VVIR)  sa transkateterskim principom implantacije</t>
  </si>
  <si>
    <t>Micra Transcatheter Leadless Pacemaker System</t>
  </si>
  <si>
    <t>MC1VR01</t>
  </si>
  <si>
    <t>Medtronic, Inc., 710 Medtronic Parkway NE, MN 55432 Minneapolis, Sjedinjene Američke Države</t>
  </si>
  <si>
    <t>Odgovarajući uvodnik za ovaj tip pejsmejkera</t>
  </si>
  <si>
    <t>Micra Introducer Sheath with Hydrophilic Coating</t>
  </si>
  <si>
    <t>MI2355A</t>
  </si>
  <si>
    <t>VDDR pejsmejker sa transkateterskim principom implantacije</t>
  </si>
  <si>
    <t>Jednokomorski pejsmejker sa frekvetnom adaptacijom (VDDR) sa transkateterskim principom implantacije</t>
  </si>
  <si>
    <t>Micra AV</t>
  </si>
  <si>
    <t>MC1AVR1</t>
  </si>
  <si>
    <t>DDDR ili VVIR pejsmejker sa fiziološku stimulaciju</t>
  </si>
  <si>
    <t>Jednokomorski pejsmejker sa frekventnom adaptacijom (VVIR) i visokim nivoom senzinga</t>
  </si>
  <si>
    <t>Astra MRI SureScan S SR</t>
  </si>
  <si>
    <t>X3SR01</t>
  </si>
  <si>
    <t>Dvokomorski pejsmejker sa frekventnom adaptacijom (DDDR) i visokim nivoom senzinga</t>
  </si>
  <si>
    <t>Astra MRI SureScan S DR</t>
  </si>
  <si>
    <t>X3DR01</t>
  </si>
  <si>
    <t>Komorska elektroda aktivne fiksacije maksimalne debljine 4.5Fr različitih dužina sa steroidom konekcije IS-1</t>
  </si>
  <si>
    <t>MEDTRONIC INC., 710 Medtronic Parkway N.E., Minneapolis, MN 55432, SAD</t>
  </si>
  <si>
    <t>ставка 4</t>
  </si>
  <si>
    <t>ставка 5</t>
  </si>
  <si>
    <t>Uvodnik za komorsku elektrodu sa deflektabilnim vrhom preformirane krivine, sa iglom za punkciju, špricem, odgovarajućim sekačem uvodnika i žicom</t>
  </si>
  <si>
    <t>ставка 6</t>
  </si>
  <si>
    <t>Odgovarajući uvodnik za pretkomorsku elektrodu</t>
  </si>
  <si>
    <t>CRT pejsmejker sa aktivnim elektrodama za koronarni sinus</t>
  </si>
  <si>
    <t>Resinhronizacioni pejsmejker (CRT-p)</t>
  </si>
  <si>
    <t>Medtronic Inc., 710 Medtronic Parkway Minneapolis, MN 55432, SAD</t>
  </si>
  <si>
    <t>Elektrode bipolarne, konekcije IS-1 pasivne ili aktivne fiksacije prava ili "J"-krivina</t>
  </si>
  <si>
    <t>Elektroda za koronarni sinus sa aktivnom fiksacijom u srčanim venama</t>
  </si>
  <si>
    <t>4798-88</t>
  </si>
  <si>
    <t>Odgovarajući uvodnici za elektrode iz stavke 2</t>
  </si>
  <si>
    <t>CRT-D sa telemetrijskim praćenjem</t>
  </si>
  <si>
    <t>Resinhronizacioni pejsmejker sa defibrilacionom funkcijom (CRT-D) i mogućnošću telemetrijskog praćenja</t>
  </si>
  <si>
    <t>Medtronic, Inc., 710 Medtronic Parkway, MN 55432 Minneapolis, Sjedinjene Američke Države</t>
  </si>
  <si>
    <t>Elektroda za koronarni sinus unipolarna, bipolarna ili kvadripolarna (različitih oblika vrha)</t>
  </si>
  <si>
    <t>HV elektroda aktivne ili pasivne fiksacije ''single-coil'' ili ''dual-coil'', konekcije DF-4</t>
  </si>
  <si>
    <t>Odgovarajući uvodnici za elektrodu iz stavke 2, odgovarajući uvodnik za elektrodu iz stavke 3 i odgovarajući uvodnik za HV elektrodu iz stavke 4</t>
  </si>
  <si>
    <t>6209-S1</t>
  </si>
  <si>
    <t>ICD-VR</t>
  </si>
  <si>
    <t>Jednokomorski implantabilni kardioverter defibrilator (ICD-VR) DF-1 ili DF-4</t>
  </si>
  <si>
    <t>Primo MRI SureScan</t>
  </si>
  <si>
    <t>HV elektroda aktivne ili pasivne fiksacije 'single-coil'ili 'dual-coil', konekcije DF-4</t>
  </si>
  <si>
    <t>Odgovarajući uvodnik za HV elektrodu</t>
  </si>
  <si>
    <t>Implantabilni monitor srčanog ritma</t>
  </si>
  <si>
    <t>Epikardijalna elektroda (unipolarna ili bipolarna)</t>
  </si>
  <si>
    <t>Uvodnici sa dilatatorom većih dimenzija 12, 16 ili 18 fr i veće dimenzije</t>
  </si>
  <si>
    <t>Bio-Medicus™ NextGen Insertion Kits</t>
  </si>
  <si>
    <t>Dvokomorski pejsmejker sa frekventnom adaptacijom (DDDR) za decu telesne mase ispod 30 kg</t>
  </si>
  <si>
    <t>Elektroda za pejsmejker VVIR za decu telesne mase ispod 10kg + odgovarajući uvodnik</t>
  </si>
  <si>
    <t>Elektroda konekcije IS-1 pasivne fiksacije, unipolarna, promera od 1,2 mm</t>
  </si>
  <si>
    <t>Elektroda za pejsmejker DDDR za decu telesne mase ispod 30kg + odgovarajući uvodnik</t>
  </si>
  <si>
    <t>Elektroda konekcije IS-1 aktivne fiksacije, bipolarna sa poliuretanskim omotačem</t>
  </si>
  <si>
    <t>Prilog 1 Ugovora- specifikacija materijala sa cenom</t>
  </si>
  <si>
    <t>Добављач: Medtronic Srbija doo</t>
  </si>
  <si>
    <t>ПАРТИЈА</t>
  </si>
  <si>
    <t>ПРЕДМЕТ НАБАВКЕ</t>
  </si>
  <si>
    <t>ШИФРА</t>
  </si>
  <si>
    <t>ЗАШТИЋЕНИ НАЗИВ ПОНУЂЕНОГ ДОБРА</t>
  </si>
  <si>
    <t>КАТАЛОШКИ БРОЈ ПОНУЂЕНОГ ДОБРА</t>
  </si>
  <si>
    <t>ПРОИЗВОЂАЧ</t>
  </si>
  <si>
    <t>ЈЕДИНИЦА МЕРЕ</t>
  </si>
  <si>
    <t>КОЛИЧИНА</t>
  </si>
  <si>
    <t>ЈЕДИНИЧНА ЦЕНА</t>
  </si>
  <si>
    <t>УКУПНА ЦЕНА БЕЗ ПДВ</t>
  </si>
  <si>
    <t xml:space="preserve"> СТОПА ПДВ</t>
  </si>
  <si>
    <t xml:space="preserve"> ИЗНОС ПДВ</t>
  </si>
  <si>
    <t>УКУПНА ЦЕНА СА ПДВ</t>
  </si>
  <si>
    <t>3830-69
3830-74</t>
  </si>
  <si>
    <t>Attain Ability MRI SureScan Lead
Attain Ability Plus MRI SureScan Lead
Attain Ability Straight MRI SureScan Lead
Attain Performa MRI SureScan</t>
  </si>
  <si>
    <t>6207-S1
6209-S1</t>
  </si>
  <si>
    <t>DVMD3D1
DVMD3D4</t>
  </si>
  <si>
    <t>4968-25
4968-35
4968-60
4965-50</t>
  </si>
  <si>
    <t>96551
96552</t>
  </si>
  <si>
    <t>W2DR01
W3DR01</t>
  </si>
  <si>
    <t>УГРАДНИ МАТЕРИЈАЛ: УКУПНА ВРЕДНОСТ БЕЗ ПДВ</t>
  </si>
  <si>
    <t>УГРАДНИ МАТЕРИЈАЛ: ИЗНОС ПДВ (10%)</t>
  </si>
  <si>
    <t>УГРАДНИ МАТЕРИЈАЛ: УКУПНА ВРЕДНОСТ СА ПДВ</t>
  </si>
  <si>
    <t>ПОТРОШНИ МАТЕРИЈАЛ: УКУПНА ВРЕДНОСТ БЕЗ ПДВ</t>
  </si>
  <si>
    <t>ПОТРОШНИ МАТЕРИЈАЛ: ИЗНОС ПДВ (20%)</t>
  </si>
  <si>
    <t>ПОТРОШНИ МАТЕРИЈАЛ: УКУПНА ВРЕДНОСТ СА ПДВ</t>
  </si>
  <si>
    <t>УКУПНА ВРЕДНОСТ БЕЗ ПДВ</t>
  </si>
  <si>
    <t>ИЗНОС ПДВ</t>
  </si>
  <si>
    <t>УКУПНА ВРЕДНОСТ СА ПДВ</t>
  </si>
  <si>
    <t>Vitatron G-Series Implantable Pulse Generator MRI SureScan</t>
  </si>
  <si>
    <t>Vitatron Q-Series Implantable Pulse Generator MRI SureScan</t>
  </si>
  <si>
    <t>Percutaneous Lead Introducer</t>
  </si>
  <si>
    <t>Select Secure MRI SureScan</t>
  </si>
  <si>
    <t>Solara CRT-P MRI SureScan</t>
  </si>
  <si>
    <t>Attain Stability Quad MRI SureScan</t>
  </si>
  <si>
    <t>Sprint Quattro MRI SureScan
Sprint Quattro Lead Secure S
Sprint Quattro Secure Lead
Sprint Quattro Lead</t>
  </si>
  <si>
    <t>MyCareLink Patient Monitor</t>
  </si>
  <si>
    <t>CapSure Epi</t>
  </si>
  <si>
    <t>Azure MRI SureScan</t>
  </si>
  <si>
    <t>PM22001</t>
  </si>
  <si>
    <t>PM22002</t>
  </si>
  <si>
    <t>PM22003</t>
  </si>
  <si>
    <t>PM22004</t>
  </si>
  <si>
    <t>BKT22016</t>
  </si>
  <si>
    <t>CapSureFix Novus MRI SureScan Lead</t>
  </si>
  <si>
    <t>5076-58
5076-52</t>
  </si>
  <si>
    <t>CapSure Sense MRI SureScan Lead</t>
  </si>
  <si>
    <t>PM22005</t>
  </si>
  <si>
    <t>BKT22017</t>
  </si>
  <si>
    <t>PM22006</t>
  </si>
  <si>
    <t>PM22011</t>
  </si>
  <si>
    <t>PM22012</t>
  </si>
  <si>
    <t>PM22013</t>
  </si>
  <si>
    <t>BKT22019</t>
  </si>
  <si>
    <t>BKT22020</t>
  </si>
  <si>
    <t>SelectSite Deflectable Catheter System</t>
  </si>
  <si>
    <t>C304-HIS
C304XL7405</t>
  </si>
  <si>
    <t>Delivery Catheter</t>
  </si>
  <si>
    <t>C315HIS02</t>
  </si>
  <si>
    <t>PM22018</t>
  </si>
  <si>
    <t>PM22019</t>
  </si>
  <si>
    <t xml:space="preserve">W1TR06
W4TR06 </t>
  </si>
  <si>
    <t>5076
5076-58
5076-52</t>
  </si>
  <si>
    <t>PM22031</t>
  </si>
  <si>
    <t>PM22032</t>
  </si>
  <si>
    <t>Amplia MRI CRT-D SureScan</t>
  </si>
  <si>
    <t>DTMB2D1
DTMB2D4
DTMB2Q1
DTMB2QQ</t>
  </si>
  <si>
    <t>24950
24952
24950K
24952A
24952B</t>
  </si>
  <si>
    <t>4074
4574
4074-58
4574-53</t>
  </si>
  <si>
    <t>PM22033</t>
  </si>
  <si>
    <t>PM22059</t>
  </si>
  <si>
    <t>PM22058</t>
  </si>
  <si>
    <t>PM22034</t>
  </si>
  <si>
    <t>4196-88</t>
  </si>
  <si>
    <t xml:space="preserve">
4296-88
</t>
  </si>
  <si>
    <t>4396-88</t>
  </si>
  <si>
    <t xml:space="preserve">4298-88
4398-88
4598-88 </t>
  </si>
  <si>
    <t>PM22035</t>
  </si>
  <si>
    <t>PM22036</t>
  </si>
  <si>
    <t>PM22037</t>
  </si>
  <si>
    <t>PM22038</t>
  </si>
  <si>
    <t>6935-65
6935-75</t>
  </si>
  <si>
    <t>6935
6935M
6935M-62
6935M-72</t>
  </si>
  <si>
    <t>6947M
6947M-62
6947M-72</t>
  </si>
  <si>
    <t>6946M
6946M-62
6946M-72</t>
  </si>
  <si>
    <t>PM22039</t>
  </si>
  <si>
    <t>6935M-62
6935M-72</t>
  </si>
  <si>
    <t>6947M-62
6947M-72</t>
  </si>
  <si>
    <t>6946M-62
6946M-72</t>
  </si>
  <si>
    <t>Reveal LINQ + MyCareLink Patient Monitor</t>
  </si>
  <si>
    <t>LNQ11
+
24950K/24952A/24952B</t>
  </si>
  <si>
    <t>PM22049</t>
  </si>
  <si>
    <t>PM22050</t>
  </si>
  <si>
    <t>BKT22031</t>
  </si>
  <si>
    <t>PM22054</t>
  </si>
  <si>
    <t>4074-58
4574-53</t>
  </si>
  <si>
    <t>CapSureFix Novus Lead MRI SureScan</t>
  </si>
  <si>
    <t>4076-58
4076-52</t>
  </si>
  <si>
    <t>PM22055</t>
  </si>
  <si>
    <t>CapSureFix Novus Lead MRI SureScan;</t>
  </si>
  <si>
    <t>Medtronic Inc., 710 Medtronic Parkway NE, MN 55432 Minneapolis, Sjedinjene Američke Države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</si>
</sst>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4" xfId="1" applyFont="1" applyBorder="1" applyAlignment="1">
      <alignment horizontal="right" vertical="center" wrapText="1"/>
    </xf>
    <xf numFmtId="0" fontId="1" fillId="0" borderId="5" xfId="1" applyFont="1" applyBorder="1" applyAlignment="1">
      <alignment horizontal="right" vertical="center" wrapText="1"/>
    </xf>
    <xf numFmtId="0" fontId="1" fillId="0" borderId="6" xfId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3" xfId="1" xr:uid="{9D4C58AA-DFF3-444D-BCEE-F9C8985BB2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5F41C-E04F-4A80-8907-05D0B1ADB466}">
  <dimension ref="A1:N75"/>
  <sheetViews>
    <sheetView tabSelected="1" topLeftCell="A4" workbookViewId="0">
      <selection activeCell="E9" sqref="E9"/>
    </sheetView>
  </sheetViews>
  <sheetFormatPr defaultRowHeight="11.25" x14ac:dyDescent="0.2"/>
  <cols>
    <col min="1" max="2" width="9.140625" style="12"/>
    <col min="3" max="3" width="40.5703125" style="12" bestFit="1" customWidth="1"/>
    <col min="4" max="4" width="9.140625" style="12"/>
    <col min="5" max="5" width="21.42578125" style="12" customWidth="1"/>
    <col min="6" max="6" width="11.7109375" style="12" customWidth="1"/>
    <col min="7" max="7" width="24.5703125" style="12" bestFit="1" customWidth="1"/>
    <col min="8" max="8" width="9.140625" style="12"/>
    <col min="9" max="9" width="10.7109375" style="12" customWidth="1"/>
    <col min="10" max="10" width="10.42578125" style="12" customWidth="1"/>
    <col min="11" max="11" width="17.42578125" style="12" customWidth="1"/>
    <col min="12" max="12" width="9.140625" style="12"/>
    <col min="13" max="13" width="15" style="12" customWidth="1"/>
    <col min="14" max="14" width="22" style="15" customWidth="1"/>
    <col min="15" max="16384" width="9.140625" style="12"/>
  </cols>
  <sheetData>
    <row r="1" spans="1:14" x14ac:dyDescent="0.2">
      <c r="A1" s="70" t="s">
        <v>68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x14ac:dyDescent="0.2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4" ht="30" customHeight="1" x14ac:dyDescent="0.2">
      <c r="A3" s="67" t="s">
        <v>69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1:14" ht="45" x14ac:dyDescent="0.2">
      <c r="A4" s="2" t="s">
        <v>70</v>
      </c>
      <c r="B4" s="2"/>
      <c r="C4" s="2" t="s">
        <v>71</v>
      </c>
      <c r="D4" s="2" t="s">
        <v>72</v>
      </c>
      <c r="E4" s="2" t="s">
        <v>73</v>
      </c>
      <c r="F4" s="2" t="s">
        <v>74</v>
      </c>
      <c r="G4" s="2" t="s">
        <v>75</v>
      </c>
      <c r="H4" s="2" t="s">
        <v>76</v>
      </c>
      <c r="I4" s="10" t="s">
        <v>77</v>
      </c>
      <c r="J4" s="2" t="s">
        <v>78</v>
      </c>
      <c r="K4" s="2" t="s">
        <v>79</v>
      </c>
      <c r="L4" s="2" t="s">
        <v>80</v>
      </c>
      <c r="M4" s="2" t="s">
        <v>81</v>
      </c>
      <c r="N4" s="13" t="s">
        <v>82</v>
      </c>
    </row>
    <row r="5" spans="1:14" ht="18.75" customHeight="1" x14ac:dyDescent="0.2">
      <c r="A5" s="46">
        <v>1</v>
      </c>
      <c r="B5" s="59" t="s">
        <v>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0"/>
    </row>
    <row r="6" spans="1:14" ht="36" x14ac:dyDescent="0.2">
      <c r="A6" s="47"/>
      <c r="B6" s="46" t="s">
        <v>1</v>
      </c>
      <c r="C6" s="38" t="s">
        <v>2</v>
      </c>
      <c r="D6" s="18" t="s">
        <v>109</v>
      </c>
      <c r="E6" s="20" t="s">
        <v>99</v>
      </c>
      <c r="F6" s="20" t="s">
        <v>3</v>
      </c>
      <c r="G6" s="38" t="s">
        <v>5</v>
      </c>
      <c r="H6" s="38" t="s">
        <v>6</v>
      </c>
      <c r="I6" s="76"/>
      <c r="J6" s="30">
        <v>48750</v>
      </c>
      <c r="K6" s="30">
        <f>I6*J6+I7*J6</f>
        <v>0</v>
      </c>
      <c r="L6" s="27">
        <v>0.1</v>
      </c>
      <c r="M6" s="30">
        <f>K6*L6</f>
        <v>0</v>
      </c>
      <c r="N6" s="33">
        <f>M6+K6</f>
        <v>0</v>
      </c>
    </row>
    <row r="7" spans="1:14" ht="36" x14ac:dyDescent="0.2">
      <c r="A7" s="47"/>
      <c r="B7" s="48"/>
      <c r="C7" s="39"/>
      <c r="D7" s="18" t="s">
        <v>110</v>
      </c>
      <c r="E7" s="20" t="s">
        <v>100</v>
      </c>
      <c r="F7" s="20" t="s">
        <v>4</v>
      </c>
      <c r="G7" s="39"/>
      <c r="H7" s="39"/>
      <c r="I7" s="78"/>
      <c r="J7" s="32"/>
      <c r="K7" s="32"/>
      <c r="L7" s="29"/>
      <c r="M7" s="32"/>
      <c r="N7" s="35"/>
    </row>
    <row r="8" spans="1:14" ht="30" customHeight="1" x14ac:dyDescent="0.2">
      <c r="A8" s="47"/>
      <c r="B8" s="46" t="s">
        <v>7</v>
      </c>
      <c r="C8" s="38" t="s">
        <v>8</v>
      </c>
      <c r="D8" s="19" t="s">
        <v>111</v>
      </c>
      <c r="E8" s="20" t="s">
        <v>114</v>
      </c>
      <c r="F8" s="20" t="s">
        <v>115</v>
      </c>
      <c r="G8" s="38" t="s">
        <v>9</v>
      </c>
      <c r="H8" s="1" t="s">
        <v>6</v>
      </c>
      <c r="I8" s="76"/>
      <c r="J8" s="30">
        <v>17630</v>
      </c>
      <c r="K8" s="30">
        <f>I8*J8+I9*J8+I10*J8</f>
        <v>0</v>
      </c>
      <c r="L8" s="27">
        <v>0.1</v>
      </c>
      <c r="M8" s="30">
        <f>L8*K8</f>
        <v>0</v>
      </c>
      <c r="N8" s="33">
        <f>M8+K8</f>
        <v>0</v>
      </c>
    </row>
    <row r="9" spans="1:14" ht="24" x14ac:dyDescent="0.2">
      <c r="A9" s="47"/>
      <c r="B9" s="47"/>
      <c r="C9" s="49"/>
      <c r="D9" s="18" t="s">
        <v>112</v>
      </c>
      <c r="E9" s="20" t="s">
        <v>116</v>
      </c>
      <c r="F9" s="20">
        <v>4074</v>
      </c>
      <c r="G9" s="49"/>
      <c r="H9" s="16" t="s">
        <v>6</v>
      </c>
      <c r="I9" s="77"/>
      <c r="J9" s="31"/>
      <c r="K9" s="31"/>
      <c r="L9" s="28"/>
      <c r="M9" s="31"/>
      <c r="N9" s="34"/>
    </row>
    <row r="10" spans="1:14" ht="21.75" customHeight="1" x14ac:dyDescent="0.2">
      <c r="A10" s="47"/>
      <c r="B10" s="48"/>
      <c r="C10" s="39"/>
      <c r="D10" s="20" t="s">
        <v>112</v>
      </c>
      <c r="E10" s="20" t="s">
        <v>116</v>
      </c>
      <c r="F10" s="20">
        <v>4574</v>
      </c>
      <c r="G10" s="49"/>
      <c r="H10" s="16" t="s">
        <v>6</v>
      </c>
      <c r="I10" s="78"/>
      <c r="J10" s="32"/>
      <c r="K10" s="32"/>
      <c r="L10" s="29"/>
      <c r="M10" s="32"/>
      <c r="N10" s="35"/>
    </row>
    <row r="11" spans="1:14" ht="24" x14ac:dyDescent="0.2">
      <c r="A11" s="47"/>
      <c r="B11" s="2" t="s">
        <v>10</v>
      </c>
      <c r="C11" s="1" t="s">
        <v>11</v>
      </c>
      <c r="D11" s="18" t="s">
        <v>113</v>
      </c>
      <c r="E11" s="20" t="s">
        <v>101</v>
      </c>
      <c r="F11" s="20" t="s">
        <v>12</v>
      </c>
      <c r="G11" s="39"/>
      <c r="H11" s="1" t="s">
        <v>6</v>
      </c>
      <c r="I11" s="3"/>
      <c r="J11" s="4">
        <v>4020</v>
      </c>
      <c r="K11" s="4">
        <f>J11*I11</f>
        <v>0</v>
      </c>
      <c r="L11" s="5">
        <v>0.2</v>
      </c>
      <c r="M11" s="4">
        <f>L11*K11</f>
        <v>0</v>
      </c>
      <c r="N11" s="14">
        <f>M11+K11</f>
        <v>0</v>
      </c>
    </row>
    <row r="12" spans="1:14" ht="15.75" customHeight="1" x14ac:dyDescent="0.2">
      <c r="A12" s="46">
        <v>2</v>
      </c>
      <c r="B12" s="59" t="s">
        <v>14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0"/>
    </row>
    <row r="13" spans="1:14" ht="45" x14ac:dyDescent="0.2">
      <c r="A13" s="47"/>
      <c r="B13" s="2" t="s">
        <v>1</v>
      </c>
      <c r="C13" s="1" t="s">
        <v>15</v>
      </c>
      <c r="D13" s="18" t="s">
        <v>117</v>
      </c>
      <c r="E13" s="1" t="s">
        <v>16</v>
      </c>
      <c r="F13" s="1" t="s">
        <v>17</v>
      </c>
      <c r="G13" s="1" t="s">
        <v>18</v>
      </c>
      <c r="H13" s="1" t="s">
        <v>6</v>
      </c>
      <c r="I13" s="1"/>
      <c r="J13" s="4">
        <v>853200</v>
      </c>
      <c r="K13" s="4">
        <f>J13*I13</f>
        <v>0</v>
      </c>
      <c r="L13" s="5">
        <v>0.1</v>
      </c>
      <c r="M13" s="4">
        <f>L13*K13</f>
        <v>0</v>
      </c>
      <c r="N13" s="14">
        <f t="shared" ref="N13:N66" si="0">M13+K13</f>
        <v>0</v>
      </c>
    </row>
    <row r="14" spans="1:14" ht="45" x14ac:dyDescent="0.2">
      <c r="A14" s="48"/>
      <c r="B14" s="2" t="s">
        <v>7</v>
      </c>
      <c r="C14" s="1" t="s">
        <v>19</v>
      </c>
      <c r="D14" s="18" t="s">
        <v>118</v>
      </c>
      <c r="E14" s="1" t="s">
        <v>20</v>
      </c>
      <c r="F14" s="1" t="s">
        <v>21</v>
      </c>
      <c r="G14" s="1" t="s">
        <v>18</v>
      </c>
      <c r="H14" s="1" t="s">
        <v>6</v>
      </c>
      <c r="I14" s="1"/>
      <c r="J14" s="4">
        <v>35550</v>
      </c>
      <c r="K14" s="4">
        <f>J14*I14</f>
        <v>0</v>
      </c>
      <c r="L14" s="5">
        <v>0.2</v>
      </c>
      <c r="M14" s="4">
        <f>L14*K14</f>
        <v>0</v>
      </c>
      <c r="N14" s="14">
        <f>M14+K14</f>
        <v>0</v>
      </c>
    </row>
    <row r="15" spans="1:14" ht="18.75" customHeight="1" x14ac:dyDescent="0.2">
      <c r="A15" s="46">
        <v>3</v>
      </c>
      <c r="B15" s="59" t="s">
        <v>22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0"/>
    </row>
    <row r="16" spans="1:14" ht="45" x14ac:dyDescent="0.2">
      <c r="A16" s="47"/>
      <c r="B16" s="2" t="s">
        <v>1</v>
      </c>
      <c r="C16" s="1" t="s">
        <v>23</v>
      </c>
      <c r="D16" s="18" t="s">
        <v>119</v>
      </c>
      <c r="E16" s="1" t="s">
        <v>24</v>
      </c>
      <c r="F16" s="1" t="s">
        <v>25</v>
      </c>
      <c r="G16" s="1" t="s">
        <v>18</v>
      </c>
      <c r="H16" s="1" t="s">
        <v>6</v>
      </c>
      <c r="I16" s="1"/>
      <c r="J16" s="4">
        <v>967000</v>
      </c>
      <c r="K16" s="4">
        <f>J16*I16</f>
        <v>0</v>
      </c>
      <c r="L16" s="5">
        <v>0.1</v>
      </c>
      <c r="M16" s="4">
        <f>L16*K16</f>
        <v>0</v>
      </c>
      <c r="N16" s="14">
        <f t="shared" si="0"/>
        <v>0</v>
      </c>
    </row>
    <row r="17" spans="1:14" ht="45" x14ac:dyDescent="0.2">
      <c r="A17" s="48"/>
      <c r="B17" s="2" t="s">
        <v>7</v>
      </c>
      <c r="C17" s="1" t="s">
        <v>19</v>
      </c>
      <c r="D17" s="18" t="s">
        <v>118</v>
      </c>
      <c r="E17" s="1" t="s">
        <v>20</v>
      </c>
      <c r="F17" s="1" t="s">
        <v>21</v>
      </c>
      <c r="G17" s="1" t="s">
        <v>18</v>
      </c>
      <c r="H17" s="1" t="s">
        <v>6</v>
      </c>
      <c r="I17" s="1"/>
      <c r="J17" s="4">
        <v>35550</v>
      </c>
      <c r="K17" s="4">
        <f>J17*I17</f>
        <v>0</v>
      </c>
      <c r="L17" s="5">
        <v>0.2</v>
      </c>
      <c r="M17" s="4">
        <f>L17*K17</f>
        <v>0</v>
      </c>
      <c r="N17" s="14">
        <f>M17+K17</f>
        <v>0</v>
      </c>
    </row>
    <row r="18" spans="1:14" ht="11.25" customHeight="1" x14ac:dyDescent="0.2">
      <c r="A18" s="46">
        <v>5</v>
      </c>
      <c r="B18" s="59" t="s">
        <v>26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0"/>
    </row>
    <row r="19" spans="1:14" ht="33.75" x14ac:dyDescent="0.2">
      <c r="A19" s="47"/>
      <c r="B19" s="2" t="s">
        <v>1</v>
      </c>
      <c r="C19" s="6" t="s">
        <v>27</v>
      </c>
      <c r="D19" s="20" t="s">
        <v>120</v>
      </c>
      <c r="E19" s="1" t="s">
        <v>28</v>
      </c>
      <c r="F19" s="1" t="s">
        <v>29</v>
      </c>
      <c r="G19" s="1" t="s">
        <v>9</v>
      </c>
      <c r="H19" s="1" t="s">
        <v>6</v>
      </c>
      <c r="I19" s="1"/>
      <c r="J19" s="4">
        <v>132500</v>
      </c>
      <c r="K19" s="4">
        <f t="shared" ref="K19:K27" si="1">J19*I19</f>
        <v>0</v>
      </c>
      <c r="L19" s="5">
        <v>0.1</v>
      </c>
      <c r="M19" s="4">
        <f>L19*K19</f>
        <v>0</v>
      </c>
      <c r="N19" s="14">
        <f t="shared" si="0"/>
        <v>0</v>
      </c>
    </row>
    <row r="20" spans="1:14" ht="33.75" x14ac:dyDescent="0.2">
      <c r="A20" s="47"/>
      <c r="B20" s="2" t="s">
        <v>7</v>
      </c>
      <c r="C20" s="1" t="s">
        <v>30</v>
      </c>
      <c r="D20" s="20" t="s">
        <v>121</v>
      </c>
      <c r="E20" s="1" t="s">
        <v>31</v>
      </c>
      <c r="F20" s="1" t="s">
        <v>32</v>
      </c>
      <c r="G20" s="1" t="s">
        <v>9</v>
      </c>
      <c r="H20" s="1" t="s">
        <v>6</v>
      </c>
      <c r="I20" s="1"/>
      <c r="J20" s="4">
        <v>155700</v>
      </c>
      <c r="K20" s="4">
        <f t="shared" si="1"/>
        <v>0</v>
      </c>
      <c r="L20" s="5">
        <v>0.1</v>
      </c>
      <c r="M20" s="4">
        <f t="shared" ref="M20:M27" si="2">L20*K20</f>
        <v>0</v>
      </c>
      <c r="N20" s="14">
        <f t="shared" si="0"/>
        <v>0</v>
      </c>
    </row>
    <row r="21" spans="1:14" ht="33.75" x14ac:dyDescent="0.2">
      <c r="A21" s="47"/>
      <c r="B21" s="2" t="s">
        <v>10</v>
      </c>
      <c r="C21" s="1" t="s">
        <v>33</v>
      </c>
      <c r="D21" s="20" t="s">
        <v>122</v>
      </c>
      <c r="E21" s="1" t="s">
        <v>102</v>
      </c>
      <c r="F21" s="1" t="s">
        <v>83</v>
      </c>
      <c r="G21" s="1" t="s">
        <v>34</v>
      </c>
      <c r="H21" s="1" t="s">
        <v>6</v>
      </c>
      <c r="I21" s="1"/>
      <c r="J21" s="4">
        <v>48550</v>
      </c>
      <c r="K21" s="4">
        <f t="shared" si="1"/>
        <v>0</v>
      </c>
      <c r="L21" s="5">
        <v>0.1</v>
      </c>
      <c r="M21" s="4">
        <f t="shared" si="2"/>
        <v>0</v>
      </c>
      <c r="N21" s="14">
        <f>M21+K21</f>
        <v>0</v>
      </c>
    </row>
    <row r="22" spans="1:14" ht="33.75" customHeight="1" x14ac:dyDescent="0.2">
      <c r="A22" s="47"/>
      <c r="B22" s="46" t="s">
        <v>35</v>
      </c>
      <c r="C22" s="38" t="s">
        <v>8</v>
      </c>
      <c r="D22" s="20" t="s">
        <v>111</v>
      </c>
      <c r="E22" s="21" t="s">
        <v>114</v>
      </c>
      <c r="F22" s="21" t="s">
        <v>115</v>
      </c>
      <c r="G22" s="38" t="s">
        <v>9</v>
      </c>
      <c r="H22" s="1" t="s">
        <v>6</v>
      </c>
      <c r="I22" s="38"/>
      <c r="J22" s="30">
        <v>17630</v>
      </c>
      <c r="K22" s="30">
        <f>I22*J22+I23*J22+I24*J22</f>
        <v>0</v>
      </c>
      <c r="L22" s="27">
        <v>0.1</v>
      </c>
      <c r="M22" s="30">
        <f t="shared" si="2"/>
        <v>0</v>
      </c>
      <c r="N22" s="33">
        <f>M22+K22</f>
        <v>0</v>
      </c>
    </row>
    <row r="23" spans="1:14" ht="24" x14ac:dyDescent="0.2">
      <c r="A23" s="47"/>
      <c r="B23" s="47"/>
      <c r="C23" s="49"/>
      <c r="D23" s="20" t="s">
        <v>112</v>
      </c>
      <c r="E23" s="21" t="s">
        <v>116</v>
      </c>
      <c r="F23" s="22">
        <v>4074</v>
      </c>
      <c r="G23" s="49"/>
      <c r="H23" s="16" t="s">
        <v>6</v>
      </c>
      <c r="I23" s="49"/>
      <c r="J23" s="31"/>
      <c r="K23" s="31"/>
      <c r="L23" s="28"/>
      <c r="M23" s="31"/>
      <c r="N23" s="34"/>
    </row>
    <row r="24" spans="1:14" ht="24" x14ac:dyDescent="0.2">
      <c r="A24" s="47"/>
      <c r="B24" s="48"/>
      <c r="C24" s="39"/>
      <c r="D24" s="20" t="s">
        <v>112</v>
      </c>
      <c r="E24" s="21" t="s">
        <v>116</v>
      </c>
      <c r="F24" s="22">
        <v>4574</v>
      </c>
      <c r="G24" s="39"/>
      <c r="H24" s="16" t="s">
        <v>6</v>
      </c>
      <c r="I24" s="39"/>
      <c r="J24" s="32"/>
      <c r="K24" s="32"/>
      <c r="L24" s="29"/>
      <c r="M24" s="32"/>
      <c r="N24" s="35"/>
    </row>
    <row r="25" spans="1:14" ht="45" customHeight="1" x14ac:dyDescent="0.2">
      <c r="A25" s="47"/>
      <c r="B25" s="46" t="s">
        <v>36</v>
      </c>
      <c r="C25" s="38" t="s">
        <v>37</v>
      </c>
      <c r="D25" s="18" t="s">
        <v>123</v>
      </c>
      <c r="E25" s="23" t="s">
        <v>125</v>
      </c>
      <c r="F25" s="23" t="s">
        <v>126</v>
      </c>
      <c r="G25" s="38" t="s">
        <v>18</v>
      </c>
      <c r="H25" s="1" t="s">
        <v>6</v>
      </c>
      <c r="I25" s="38"/>
      <c r="J25" s="30">
        <v>23850</v>
      </c>
      <c r="K25" s="30">
        <f>I25*J25+I26*J25</f>
        <v>0</v>
      </c>
      <c r="L25" s="27">
        <v>0.2</v>
      </c>
      <c r="M25" s="30">
        <f t="shared" si="2"/>
        <v>0</v>
      </c>
      <c r="N25" s="33">
        <f>M25+K25</f>
        <v>0</v>
      </c>
    </row>
    <row r="26" spans="1:14" ht="27.75" customHeight="1" x14ac:dyDescent="0.2">
      <c r="A26" s="47"/>
      <c r="B26" s="48"/>
      <c r="C26" s="39"/>
      <c r="D26" s="20" t="s">
        <v>124</v>
      </c>
      <c r="E26" s="23" t="s">
        <v>127</v>
      </c>
      <c r="F26" s="23" t="s">
        <v>128</v>
      </c>
      <c r="G26" s="39"/>
      <c r="H26" s="16" t="s">
        <v>6</v>
      </c>
      <c r="I26" s="39"/>
      <c r="J26" s="32"/>
      <c r="K26" s="32"/>
      <c r="L26" s="29"/>
      <c r="M26" s="32"/>
      <c r="N26" s="35"/>
    </row>
    <row r="27" spans="1:14" ht="33.75" x14ac:dyDescent="0.2">
      <c r="A27" s="48"/>
      <c r="B27" s="2" t="s">
        <v>38</v>
      </c>
      <c r="C27" s="1" t="s">
        <v>39</v>
      </c>
      <c r="D27" s="18" t="s">
        <v>113</v>
      </c>
      <c r="E27" s="1" t="s">
        <v>101</v>
      </c>
      <c r="F27" s="1" t="s">
        <v>12</v>
      </c>
      <c r="G27" s="1" t="s">
        <v>13</v>
      </c>
      <c r="H27" s="1" t="s">
        <v>6</v>
      </c>
      <c r="I27" s="1"/>
      <c r="J27" s="4">
        <v>4020</v>
      </c>
      <c r="K27" s="4">
        <f t="shared" si="1"/>
        <v>0</v>
      </c>
      <c r="L27" s="5">
        <v>0.2</v>
      </c>
      <c r="M27" s="4">
        <f t="shared" si="2"/>
        <v>0</v>
      </c>
      <c r="N27" s="14">
        <f t="shared" si="0"/>
        <v>0</v>
      </c>
    </row>
    <row r="28" spans="1:14" ht="16.5" customHeight="1" x14ac:dyDescent="0.2">
      <c r="A28" s="46">
        <v>7</v>
      </c>
      <c r="B28" s="59" t="s">
        <v>40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0"/>
    </row>
    <row r="29" spans="1:14" ht="36.75" customHeight="1" x14ac:dyDescent="0.2">
      <c r="A29" s="47"/>
      <c r="B29" s="2" t="s">
        <v>1</v>
      </c>
      <c r="C29" s="1" t="s">
        <v>41</v>
      </c>
      <c r="D29" s="20" t="s">
        <v>129</v>
      </c>
      <c r="E29" s="20" t="s">
        <v>103</v>
      </c>
      <c r="F29" s="20" t="s">
        <v>131</v>
      </c>
      <c r="G29" s="1" t="s">
        <v>42</v>
      </c>
      <c r="H29" s="1" t="s">
        <v>6</v>
      </c>
      <c r="I29" s="1"/>
      <c r="J29" s="4">
        <v>178027</v>
      </c>
      <c r="K29" s="4">
        <f>J29*I29</f>
        <v>0</v>
      </c>
      <c r="L29" s="5">
        <v>0.1</v>
      </c>
      <c r="M29" s="4">
        <f t="shared" ref="M29:M33" si="3">L29*K29</f>
        <v>0</v>
      </c>
      <c r="N29" s="14">
        <f t="shared" si="0"/>
        <v>0</v>
      </c>
    </row>
    <row r="30" spans="1:14" ht="40.5" customHeight="1" x14ac:dyDescent="0.2">
      <c r="A30" s="47"/>
      <c r="B30" s="46" t="s">
        <v>7</v>
      </c>
      <c r="C30" s="38" t="s">
        <v>43</v>
      </c>
      <c r="D30" s="20" t="s">
        <v>111</v>
      </c>
      <c r="E30" s="18" t="s">
        <v>114</v>
      </c>
      <c r="F30" s="18" t="s">
        <v>132</v>
      </c>
      <c r="G30" s="38" t="s">
        <v>9</v>
      </c>
      <c r="H30" s="1" t="s">
        <v>6</v>
      </c>
      <c r="I30" s="38"/>
      <c r="J30" s="30">
        <v>17630</v>
      </c>
      <c r="K30" s="30">
        <f>I30*J30+I31*J30</f>
        <v>0</v>
      </c>
      <c r="L30" s="27">
        <v>0.1</v>
      </c>
      <c r="M30" s="30">
        <f t="shared" si="3"/>
        <v>0</v>
      </c>
      <c r="N30" s="33">
        <f>M30+K30</f>
        <v>0</v>
      </c>
    </row>
    <row r="31" spans="1:14" ht="44.25" customHeight="1" x14ac:dyDescent="0.2">
      <c r="A31" s="47"/>
      <c r="B31" s="48"/>
      <c r="C31" s="39"/>
      <c r="D31" s="20" t="s">
        <v>112</v>
      </c>
      <c r="E31" s="18" t="s">
        <v>116</v>
      </c>
      <c r="F31" s="18" t="s">
        <v>165</v>
      </c>
      <c r="G31" s="39"/>
      <c r="H31" s="16" t="s">
        <v>6</v>
      </c>
      <c r="I31" s="39"/>
      <c r="J31" s="32"/>
      <c r="K31" s="32"/>
      <c r="L31" s="29"/>
      <c r="M31" s="32"/>
      <c r="N31" s="35"/>
    </row>
    <row r="32" spans="1:14" ht="45" x14ac:dyDescent="0.2">
      <c r="A32" s="47"/>
      <c r="B32" s="2" t="s">
        <v>10</v>
      </c>
      <c r="C32" s="1" t="s">
        <v>44</v>
      </c>
      <c r="D32" s="20" t="s">
        <v>130</v>
      </c>
      <c r="E32" s="20" t="s">
        <v>104</v>
      </c>
      <c r="F32" s="20" t="s">
        <v>45</v>
      </c>
      <c r="G32" s="1" t="s">
        <v>18</v>
      </c>
      <c r="H32" s="1" t="s">
        <v>6</v>
      </c>
      <c r="I32" s="1"/>
      <c r="J32" s="4">
        <v>68250</v>
      </c>
      <c r="K32" s="4">
        <f>J32*I32</f>
        <v>0</v>
      </c>
      <c r="L32" s="5">
        <v>0.1</v>
      </c>
      <c r="M32" s="4">
        <f>L32*K32</f>
        <v>0</v>
      </c>
      <c r="N32" s="14">
        <f t="shared" si="0"/>
        <v>0</v>
      </c>
    </row>
    <row r="33" spans="1:14" ht="33.75" x14ac:dyDescent="0.2">
      <c r="A33" s="48"/>
      <c r="B33" s="2" t="s">
        <v>35</v>
      </c>
      <c r="C33" s="1" t="s">
        <v>46</v>
      </c>
      <c r="D33" s="18" t="s">
        <v>113</v>
      </c>
      <c r="E33" s="20" t="s">
        <v>101</v>
      </c>
      <c r="F33" s="20" t="s">
        <v>12</v>
      </c>
      <c r="G33" s="1" t="s">
        <v>13</v>
      </c>
      <c r="H33" s="1" t="s">
        <v>6</v>
      </c>
      <c r="I33" s="1"/>
      <c r="J33" s="4">
        <v>4020</v>
      </c>
      <c r="K33" s="4">
        <f>J33*I33</f>
        <v>0</v>
      </c>
      <c r="L33" s="5">
        <v>0.2</v>
      </c>
      <c r="M33" s="4">
        <f t="shared" si="3"/>
        <v>0</v>
      </c>
      <c r="N33" s="14">
        <f>M33+K33</f>
        <v>0</v>
      </c>
    </row>
    <row r="34" spans="1:14" ht="24" customHeight="1" x14ac:dyDescent="0.2">
      <c r="A34" s="46">
        <v>9</v>
      </c>
      <c r="B34" s="59" t="s">
        <v>47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0"/>
    </row>
    <row r="35" spans="1:14" ht="69" customHeight="1" x14ac:dyDescent="0.2">
      <c r="A35" s="47"/>
      <c r="B35" s="46" t="s">
        <v>1</v>
      </c>
      <c r="C35" s="38" t="s">
        <v>48</v>
      </c>
      <c r="D35" s="20" t="s">
        <v>133</v>
      </c>
      <c r="E35" s="24" t="s">
        <v>135</v>
      </c>
      <c r="F35" s="24" t="s">
        <v>136</v>
      </c>
      <c r="G35" s="40" t="s">
        <v>49</v>
      </c>
      <c r="H35" s="1" t="s">
        <v>6</v>
      </c>
      <c r="I35" s="38"/>
      <c r="J35" s="30">
        <v>631020</v>
      </c>
      <c r="K35" s="30">
        <f>I35*J35+I36*J35</f>
        <v>0</v>
      </c>
      <c r="L35" s="27">
        <v>0.1</v>
      </c>
      <c r="M35" s="30">
        <f>K35*0.1</f>
        <v>0</v>
      </c>
      <c r="N35" s="33">
        <f t="shared" si="0"/>
        <v>0</v>
      </c>
    </row>
    <row r="36" spans="1:14" ht="60" x14ac:dyDescent="0.2">
      <c r="A36" s="47"/>
      <c r="B36" s="48"/>
      <c r="C36" s="39"/>
      <c r="D36" s="20" t="s">
        <v>134</v>
      </c>
      <c r="E36" s="24" t="s">
        <v>106</v>
      </c>
      <c r="F36" s="24" t="s">
        <v>137</v>
      </c>
      <c r="G36" s="41"/>
      <c r="H36" s="16" t="s">
        <v>6</v>
      </c>
      <c r="I36" s="39"/>
      <c r="J36" s="32"/>
      <c r="K36" s="32"/>
      <c r="L36" s="29"/>
      <c r="M36" s="32"/>
      <c r="N36" s="35"/>
    </row>
    <row r="37" spans="1:14" ht="39.75" customHeight="1" x14ac:dyDescent="0.2">
      <c r="A37" s="47"/>
      <c r="B37" s="46" t="s">
        <v>7</v>
      </c>
      <c r="C37" s="38" t="s">
        <v>8</v>
      </c>
      <c r="D37" s="20" t="s">
        <v>111</v>
      </c>
      <c r="E37" s="18" t="s">
        <v>114</v>
      </c>
      <c r="F37" s="18" t="s">
        <v>132</v>
      </c>
      <c r="G37" s="40" t="s">
        <v>49</v>
      </c>
      <c r="H37" s="1" t="s">
        <v>6</v>
      </c>
      <c r="I37" s="38"/>
      <c r="J37" s="30">
        <v>17630</v>
      </c>
      <c r="K37" s="30">
        <f>I37*J37+I38*J37</f>
        <v>0</v>
      </c>
      <c r="L37" s="27">
        <v>0.1</v>
      </c>
      <c r="M37" s="30">
        <f>L37*K37</f>
        <v>0</v>
      </c>
      <c r="N37" s="33">
        <f t="shared" si="0"/>
        <v>0</v>
      </c>
    </row>
    <row r="38" spans="1:14" ht="48" x14ac:dyDescent="0.2">
      <c r="A38" s="47"/>
      <c r="B38" s="48"/>
      <c r="C38" s="39"/>
      <c r="D38" s="20" t="s">
        <v>112</v>
      </c>
      <c r="E38" s="18" t="s">
        <v>116</v>
      </c>
      <c r="F38" s="18" t="s">
        <v>138</v>
      </c>
      <c r="G38" s="41"/>
      <c r="H38" s="16" t="s">
        <v>6</v>
      </c>
      <c r="I38" s="39"/>
      <c r="J38" s="32"/>
      <c r="K38" s="32"/>
      <c r="L38" s="29"/>
      <c r="M38" s="32"/>
      <c r="N38" s="35"/>
    </row>
    <row r="39" spans="1:14" ht="59.25" customHeight="1" x14ac:dyDescent="0.2">
      <c r="A39" s="47"/>
      <c r="B39" s="46" t="s">
        <v>10</v>
      </c>
      <c r="C39" s="38" t="s">
        <v>50</v>
      </c>
      <c r="D39" s="18" t="s">
        <v>139</v>
      </c>
      <c r="E39" s="38" t="s">
        <v>84</v>
      </c>
      <c r="F39" s="18" t="s">
        <v>143</v>
      </c>
      <c r="G39" s="40" t="s">
        <v>170</v>
      </c>
      <c r="H39" s="1" t="s">
        <v>6</v>
      </c>
      <c r="I39" s="38"/>
      <c r="J39" s="30">
        <v>53520</v>
      </c>
      <c r="K39" s="30">
        <f>I39*J39+I40*J39+I41*J39+I42*J39</f>
        <v>0</v>
      </c>
      <c r="L39" s="27">
        <v>0.1</v>
      </c>
      <c r="M39" s="30">
        <f>L39*K39</f>
        <v>0</v>
      </c>
      <c r="N39" s="33">
        <f t="shared" si="0"/>
        <v>0</v>
      </c>
    </row>
    <row r="40" spans="1:14" ht="36" x14ac:dyDescent="0.2">
      <c r="A40" s="47"/>
      <c r="B40" s="47"/>
      <c r="C40" s="49"/>
      <c r="D40" s="18" t="s">
        <v>140</v>
      </c>
      <c r="E40" s="49"/>
      <c r="F40" s="19" t="s">
        <v>144</v>
      </c>
      <c r="G40" s="82"/>
      <c r="H40" s="16" t="s">
        <v>6</v>
      </c>
      <c r="I40" s="49"/>
      <c r="J40" s="31"/>
      <c r="K40" s="31"/>
      <c r="L40" s="28"/>
      <c r="M40" s="31"/>
      <c r="N40" s="34"/>
    </row>
    <row r="41" spans="1:14" ht="12" x14ac:dyDescent="0.2">
      <c r="A41" s="47"/>
      <c r="B41" s="47"/>
      <c r="C41" s="49"/>
      <c r="D41" s="18" t="s">
        <v>141</v>
      </c>
      <c r="E41" s="49"/>
      <c r="F41" s="18" t="s">
        <v>145</v>
      </c>
      <c r="G41" s="82"/>
      <c r="H41" s="16" t="s">
        <v>6</v>
      </c>
      <c r="I41" s="49"/>
      <c r="J41" s="31"/>
      <c r="K41" s="31"/>
      <c r="L41" s="28"/>
      <c r="M41" s="31"/>
      <c r="N41" s="34"/>
    </row>
    <row r="42" spans="1:14" ht="36" x14ac:dyDescent="0.2">
      <c r="A42" s="47"/>
      <c r="B42" s="48"/>
      <c r="C42" s="39"/>
      <c r="D42" s="18" t="s">
        <v>142</v>
      </c>
      <c r="E42" s="39"/>
      <c r="F42" s="18" t="s">
        <v>146</v>
      </c>
      <c r="G42" s="41"/>
      <c r="H42" s="16" t="s">
        <v>6</v>
      </c>
      <c r="I42" s="39"/>
      <c r="J42" s="32"/>
      <c r="K42" s="32"/>
      <c r="L42" s="29"/>
      <c r="M42" s="32"/>
      <c r="N42" s="35"/>
    </row>
    <row r="43" spans="1:14" ht="24" x14ac:dyDescent="0.2">
      <c r="A43" s="47"/>
      <c r="B43" s="46" t="s">
        <v>35</v>
      </c>
      <c r="C43" s="38" t="s">
        <v>51</v>
      </c>
      <c r="D43" s="20" t="s">
        <v>147</v>
      </c>
      <c r="E43" s="38" t="s">
        <v>105</v>
      </c>
      <c r="F43" s="18" t="s">
        <v>151</v>
      </c>
      <c r="G43" s="40" t="s">
        <v>49</v>
      </c>
      <c r="H43" s="1" t="s">
        <v>6</v>
      </c>
      <c r="I43" s="38"/>
      <c r="J43" s="30">
        <v>89950</v>
      </c>
      <c r="K43" s="30">
        <f>I43*J43+I44*J43+I45*J43+I46*J43</f>
        <v>0</v>
      </c>
      <c r="L43" s="27">
        <v>0.1</v>
      </c>
      <c r="M43" s="30">
        <f>L43*K43</f>
        <v>0</v>
      </c>
      <c r="N43" s="33">
        <f t="shared" si="0"/>
        <v>0</v>
      </c>
    </row>
    <row r="44" spans="1:14" ht="48" x14ac:dyDescent="0.2">
      <c r="A44" s="47"/>
      <c r="B44" s="47"/>
      <c r="C44" s="49"/>
      <c r="D44" s="20" t="s">
        <v>148</v>
      </c>
      <c r="E44" s="49"/>
      <c r="F44" s="18" t="s">
        <v>152</v>
      </c>
      <c r="G44" s="82"/>
      <c r="H44" s="16" t="s">
        <v>6</v>
      </c>
      <c r="I44" s="49"/>
      <c r="J44" s="31"/>
      <c r="K44" s="31"/>
      <c r="L44" s="28"/>
      <c r="M44" s="31"/>
      <c r="N44" s="34"/>
    </row>
    <row r="45" spans="1:14" ht="36" x14ac:dyDescent="0.2">
      <c r="A45" s="47"/>
      <c r="B45" s="47"/>
      <c r="C45" s="49"/>
      <c r="D45" s="20" t="s">
        <v>149</v>
      </c>
      <c r="E45" s="49"/>
      <c r="F45" s="18" t="s">
        <v>153</v>
      </c>
      <c r="G45" s="82"/>
      <c r="H45" s="16" t="s">
        <v>6</v>
      </c>
      <c r="I45" s="49"/>
      <c r="J45" s="31"/>
      <c r="K45" s="31"/>
      <c r="L45" s="28"/>
      <c r="M45" s="31"/>
      <c r="N45" s="34"/>
    </row>
    <row r="46" spans="1:14" ht="36" x14ac:dyDescent="0.2">
      <c r="A46" s="47"/>
      <c r="B46" s="48"/>
      <c r="C46" s="39"/>
      <c r="D46" s="20" t="s">
        <v>150</v>
      </c>
      <c r="E46" s="39"/>
      <c r="F46" s="18" t="s">
        <v>154</v>
      </c>
      <c r="G46" s="41"/>
      <c r="H46" s="16" t="s">
        <v>6</v>
      </c>
      <c r="I46" s="39"/>
      <c r="J46" s="32"/>
      <c r="K46" s="32"/>
      <c r="L46" s="29"/>
      <c r="M46" s="32"/>
      <c r="N46" s="35"/>
    </row>
    <row r="47" spans="1:14" ht="33.75" x14ac:dyDescent="0.2">
      <c r="A47" s="48"/>
      <c r="B47" s="2" t="s">
        <v>36</v>
      </c>
      <c r="C47" s="1" t="s">
        <v>52</v>
      </c>
      <c r="D47" s="18" t="s">
        <v>113</v>
      </c>
      <c r="E47" s="1" t="s">
        <v>101</v>
      </c>
      <c r="F47" s="20" t="s">
        <v>85</v>
      </c>
      <c r="G47" s="26" t="s">
        <v>49</v>
      </c>
      <c r="H47" s="1" t="s">
        <v>6</v>
      </c>
      <c r="I47" s="1"/>
      <c r="J47" s="4">
        <v>4020</v>
      </c>
      <c r="K47" s="4">
        <f>J47*I47</f>
        <v>0</v>
      </c>
      <c r="L47" s="5">
        <v>0.2</v>
      </c>
      <c r="M47" s="4">
        <f>L47*K47</f>
        <v>0</v>
      </c>
      <c r="N47" s="14">
        <f t="shared" si="0"/>
        <v>0</v>
      </c>
    </row>
    <row r="48" spans="1:14" ht="15" customHeight="1" x14ac:dyDescent="0.2">
      <c r="A48" s="46">
        <v>10</v>
      </c>
      <c r="B48" s="59" t="s">
        <v>54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0"/>
    </row>
    <row r="49" spans="1:14" ht="33.75" x14ac:dyDescent="0.2">
      <c r="A49" s="47"/>
      <c r="B49" s="2" t="s">
        <v>1</v>
      </c>
      <c r="C49" s="1" t="s">
        <v>55</v>
      </c>
      <c r="D49" s="20" t="s">
        <v>155</v>
      </c>
      <c r="E49" s="1" t="s">
        <v>56</v>
      </c>
      <c r="F49" s="1" t="s">
        <v>86</v>
      </c>
      <c r="G49" s="1" t="s">
        <v>49</v>
      </c>
      <c r="H49" s="1" t="s">
        <v>6</v>
      </c>
      <c r="I49" s="1"/>
      <c r="J49" s="4">
        <v>441561</v>
      </c>
      <c r="K49" s="4">
        <f t="shared" ref="K49:K58" si="4">J49*I49</f>
        <v>0</v>
      </c>
      <c r="L49" s="5">
        <v>0.1</v>
      </c>
      <c r="M49" s="4">
        <f t="shared" ref="M49:M58" si="5">L49*K49</f>
        <v>0</v>
      </c>
      <c r="N49" s="14">
        <f t="shared" si="0"/>
        <v>0</v>
      </c>
    </row>
    <row r="50" spans="1:14" ht="24" x14ac:dyDescent="0.2">
      <c r="A50" s="47"/>
      <c r="B50" s="46" t="s">
        <v>7</v>
      </c>
      <c r="C50" s="38" t="s">
        <v>57</v>
      </c>
      <c r="D50" s="20" t="s">
        <v>147</v>
      </c>
      <c r="E50" s="38" t="s">
        <v>105</v>
      </c>
      <c r="F50" s="18" t="s">
        <v>151</v>
      </c>
      <c r="G50" s="79" t="s">
        <v>49</v>
      </c>
      <c r="H50" s="1" t="s">
        <v>6</v>
      </c>
      <c r="I50" s="38"/>
      <c r="J50" s="30">
        <v>89950</v>
      </c>
      <c r="K50" s="30">
        <f>I50*J50+I51*J50+I52*J50+I53*J50</f>
        <v>0</v>
      </c>
      <c r="L50" s="27">
        <v>0.1</v>
      </c>
      <c r="M50" s="30">
        <f t="shared" si="5"/>
        <v>0</v>
      </c>
      <c r="N50" s="33">
        <f t="shared" si="0"/>
        <v>0</v>
      </c>
    </row>
    <row r="51" spans="1:14" ht="24" x14ac:dyDescent="0.2">
      <c r="A51" s="47"/>
      <c r="B51" s="47"/>
      <c r="C51" s="49"/>
      <c r="D51" s="25" t="s">
        <v>148</v>
      </c>
      <c r="E51" s="49"/>
      <c r="F51" s="18" t="s">
        <v>156</v>
      </c>
      <c r="G51" s="81"/>
      <c r="H51" s="16" t="s">
        <v>6</v>
      </c>
      <c r="I51" s="49"/>
      <c r="J51" s="31"/>
      <c r="K51" s="31"/>
      <c r="L51" s="28"/>
      <c r="M51" s="31"/>
      <c r="N51" s="34"/>
    </row>
    <row r="52" spans="1:14" ht="24" x14ac:dyDescent="0.2">
      <c r="A52" s="47"/>
      <c r="B52" s="47"/>
      <c r="C52" s="49"/>
      <c r="D52" s="25" t="s">
        <v>149</v>
      </c>
      <c r="E52" s="49"/>
      <c r="F52" s="18" t="s">
        <v>157</v>
      </c>
      <c r="G52" s="81"/>
      <c r="H52" s="16" t="s">
        <v>6</v>
      </c>
      <c r="I52" s="49"/>
      <c r="J52" s="31"/>
      <c r="K52" s="31"/>
      <c r="L52" s="28"/>
      <c r="M52" s="31"/>
      <c r="N52" s="34"/>
    </row>
    <row r="53" spans="1:14" ht="24" x14ac:dyDescent="0.2">
      <c r="A53" s="47"/>
      <c r="B53" s="48"/>
      <c r="C53" s="39"/>
      <c r="D53" s="25" t="s">
        <v>150</v>
      </c>
      <c r="E53" s="39"/>
      <c r="F53" s="18" t="s">
        <v>158</v>
      </c>
      <c r="G53" s="80"/>
      <c r="H53" s="16" t="s">
        <v>6</v>
      </c>
      <c r="I53" s="39"/>
      <c r="J53" s="32"/>
      <c r="K53" s="32"/>
      <c r="L53" s="29"/>
      <c r="M53" s="32"/>
      <c r="N53" s="35"/>
    </row>
    <row r="54" spans="1:14" ht="33.75" x14ac:dyDescent="0.2">
      <c r="A54" s="48"/>
      <c r="B54" s="2" t="s">
        <v>10</v>
      </c>
      <c r="C54" s="1" t="s">
        <v>58</v>
      </c>
      <c r="D54" s="18" t="s">
        <v>113</v>
      </c>
      <c r="E54" s="1" t="s">
        <v>101</v>
      </c>
      <c r="F54" s="1" t="s">
        <v>53</v>
      </c>
      <c r="G54" s="1" t="s">
        <v>13</v>
      </c>
      <c r="H54" s="1" t="s">
        <v>6</v>
      </c>
      <c r="I54" s="1"/>
      <c r="J54" s="4">
        <v>4020</v>
      </c>
      <c r="K54" s="4">
        <f t="shared" si="4"/>
        <v>0</v>
      </c>
      <c r="L54" s="5">
        <v>0.2</v>
      </c>
      <c r="M54" s="4">
        <f t="shared" si="5"/>
        <v>0</v>
      </c>
      <c r="N54" s="14">
        <f t="shared" si="0"/>
        <v>0</v>
      </c>
    </row>
    <row r="55" spans="1:14" ht="48" x14ac:dyDescent="0.2">
      <c r="A55" s="17">
        <v>18</v>
      </c>
      <c r="B55" s="65" t="s">
        <v>59</v>
      </c>
      <c r="C55" s="66"/>
      <c r="D55" s="20" t="s">
        <v>161</v>
      </c>
      <c r="E55" s="16" t="s">
        <v>159</v>
      </c>
      <c r="F55" s="24" t="s">
        <v>160</v>
      </c>
      <c r="G55" s="1" t="s">
        <v>34</v>
      </c>
      <c r="H55" s="1" t="s">
        <v>6</v>
      </c>
      <c r="I55" s="11"/>
      <c r="J55" s="4">
        <v>234800</v>
      </c>
      <c r="K55" s="4">
        <f t="shared" si="4"/>
        <v>0</v>
      </c>
      <c r="L55" s="5">
        <v>0.1</v>
      </c>
      <c r="M55" s="4">
        <f t="shared" si="5"/>
        <v>0</v>
      </c>
      <c r="N55" s="14">
        <f t="shared" si="0"/>
        <v>0</v>
      </c>
    </row>
    <row r="56" spans="1:14" ht="45" customHeight="1" x14ac:dyDescent="0.2">
      <c r="A56" s="2">
        <v>20</v>
      </c>
      <c r="B56" s="59" t="s">
        <v>60</v>
      </c>
      <c r="C56" s="60"/>
      <c r="D56" s="20" t="s">
        <v>162</v>
      </c>
      <c r="E56" s="1" t="s">
        <v>107</v>
      </c>
      <c r="F56" s="1" t="s">
        <v>87</v>
      </c>
      <c r="G56" s="1" t="s">
        <v>34</v>
      </c>
      <c r="H56" s="1" t="s">
        <v>6</v>
      </c>
      <c r="I56" s="1"/>
      <c r="J56" s="4">
        <v>51300</v>
      </c>
      <c r="K56" s="4">
        <f t="shared" si="4"/>
        <v>0</v>
      </c>
      <c r="L56" s="5">
        <v>0.1</v>
      </c>
      <c r="M56" s="4">
        <f t="shared" si="5"/>
        <v>0</v>
      </c>
      <c r="N56" s="14">
        <f t="shared" si="0"/>
        <v>0</v>
      </c>
    </row>
    <row r="57" spans="1:14" ht="33.75" customHeight="1" x14ac:dyDescent="0.2">
      <c r="A57" s="2">
        <v>26</v>
      </c>
      <c r="B57" s="59" t="s">
        <v>61</v>
      </c>
      <c r="C57" s="60"/>
      <c r="D57" s="18" t="s">
        <v>163</v>
      </c>
      <c r="E57" s="1" t="s">
        <v>62</v>
      </c>
      <c r="F57" s="6" t="s">
        <v>88</v>
      </c>
      <c r="G57" s="1" t="s">
        <v>34</v>
      </c>
      <c r="H57" s="1" t="s">
        <v>6</v>
      </c>
      <c r="I57" s="1"/>
      <c r="J57" s="4">
        <v>8260</v>
      </c>
      <c r="K57" s="4">
        <f t="shared" si="4"/>
        <v>0</v>
      </c>
      <c r="L57" s="5">
        <v>0.2</v>
      </c>
      <c r="M57" s="4">
        <f t="shared" si="5"/>
        <v>0</v>
      </c>
      <c r="N57" s="14">
        <f t="shared" si="0"/>
        <v>0</v>
      </c>
    </row>
    <row r="58" spans="1:14" ht="33.75" customHeight="1" x14ac:dyDescent="0.2">
      <c r="A58" s="2">
        <v>31</v>
      </c>
      <c r="B58" s="59" t="s">
        <v>63</v>
      </c>
      <c r="C58" s="60"/>
      <c r="D58" s="18" t="s">
        <v>164</v>
      </c>
      <c r="E58" s="1" t="s">
        <v>108</v>
      </c>
      <c r="F58" s="1" t="s">
        <v>89</v>
      </c>
      <c r="G58" s="1" t="s">
        <v>9</v>
      </c>
      <c r="H58" s="1" t="s">
        <v>6</v>
      </c>
      <c r="I58" s="1"/>
      <c r="J58" s="4">
        <v>227000</v>
      </c>
      <c r="K58" s="4">
        <f t="shared" si="4"/>
        <v>0</v>
      </c>
      <c r="L58" s="5">
        <v>0.1</v>
      </c>
      <c r="M58" s="4">
        <f t="shared" si="5"/>
        <v>0</v>
      </c>
      <c r="N58" s="14">
        <f t="shared" si="0"/>
        <v>0</v>
      </c>
    </row>
    <row r="59" spans="1:14" ht="18.75" customHeight="1" x14ac:dyDescent="0.2">
      <c r="A59" s="36">
        <v>32</v>
      </c>
      <c r="B59" s="61" t="s">
        <v>64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3"/>
    </row>
    <row r="60" spans="1:14" ht="33.75" customHeight="1" x14ac:dyDescent="0.2">
      <c r="A60" s="58"/>
      <c r="B60" s="36" t="s">
        <v>1</v>
      </c>
      <c r="C60" s="40" t="s">
        <v>65</v>
      </c>
      <c r="D60" s="18" t="s">
        <v>112</v>
      </c>
      <c r="E60" s="20" t="s">
        <v>116</v>
      </c>
      <c r="F60" s="20" t="s">
        <v>165</v>
      </c>
      <c r="G60" s="38" t="s">
        <v>49</v>
      </c>
      <c r="H60" s="6" t="s">
        <v>6</v>
      </c>
      <c r="I60" s="40"/>
      <c r="J60" s="42">
        <v>17630</v>
      </c>
      <c r="K60" s="30">
        <f>I60*J60+I61*J60</f>
        <v>0</v>
      </c>
      <c r="L60" s="44">
        <v>0.1</v>
      </c>
      <c r="M60" s="30">
        <f>L60*K60</f>
        <v>0</v>
      </c>
      <c r="N60" s="33">
        <f t="shared" si="0"/>
        <v>0</v>
      </c>
    </row>
    <row r="61" spans="1:14" ht="24" x14ac:dyDescent="0.2">
      <c r="A61" s="58"/>
      <c r="B61" s="37"/>
      <c r="C61" s="41"/>
      <c r="D61" s="18" t="s">
        <v>168</v>
      </c>
      <c r="E61" s="20" t="s">
        <v>166</v>
      </c>
      <c r="F61" s="20" t="s">
        <v>167</v>
      </c>
      <c r="G61" s="39"/>
      <c r="H61" s="6" t="s">
        <v>6</v>
      </c>
      <c r="I61" s="41"/>
      <c r="J61" s="43"/>
      <c r="K61" s="32"/>
      <c r="L61" s="45"/>
      <c r="M61" s="32"/>
      <c r="N61" s="35"/>
    </row>
    <row r="62" spans="1:14" ht="33.75" x14ac:dyDescent="0.2">
      <c r="A62" s="37"/>
      <c r="B62" s="7" t="s">
        <v>7</v>
      </c>
      <c r="C62" s="6" t="s">
        <v>11</v>
      </c>
      <c r="D62" s="18" t="s">
        <v>113</v>
      </c>
      <c r="E62" s="1" t="s">
        <v>101</v>
      </c>
      <c r="F62" s="1" t="s">
        <v>12</v>
      </c>
      <c r="G62" s="1" t="s">
        <v>13</v>
      </c>
      <c r="H62" s="6" t="s">
        <v>6</v>
      </c>
      <c r="I62" s="6"/>
      <c r="J62" s="8">
        <v>4020</v>
      </c>
      <c r="K62" s="4">
        <f>J62*I62</f>
        <v>0</v>
      </c>
      <c r="L62" s="9">
        <v>0.2</v>
      </c>
      <c r="M62" s="4">
        <f>L62*K62</f>
        <v>0</v>
      </c>
      <c r="N62" s="14">
        <f t="shared" si="0"/>
        <v>0</v>
      </c>
    </row>
    <row r="63" spans="1:14" ht="20.25" customHeight="1" x14ac:dyDescent="0.2">
      <c r="A63" s="36">
        <v>33</v>
      </c>
      <c r="B63" s="61" t="s">
        <v>66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3"/>
    </row>
    <row r="64" spans="1:14" ht="33.75" customHeight="1" x14ac:dyDescent="0.2">
      <c r="A64" s="58"/>
      <c r="B64" s="36" t="s">
        <v>1</v>
      </c>
      <c r="C64" s="40" t="s">
        <v>67</v>
      </c>
      <c r="D64" s="18" t="s">
        <v>112</v>
      </c>
      <c r="E64" s="20" t="s">
        <v>116</v>
      </c>
      <c r="F64" s="20" t="s">
        <v>165</v>
      </c>
      <c r="G64" s="38" t="s">
        <v>49</v>
      </c>
      <c r="H64" s="6" t="s">
        <v>6</v>
      </c>
      <c r="I64" s="40"/>
      <c r="J64" s="42">
        <v>17630</v>
      </c>
      <c r="K64" s="30">
        <f>I64*J64+I65*J64</f>
        <v>0</v>
      </c>
      <c r="L64" s="44">
        <v>0.1</v>
      </c>
      <c r="M64" s="30">
        <f>L64*K64</f>
        <v>0</v>
      </c>
      <c r="N64" s="33">
        <f t="shared" si="0"/>
        <v>0</v>
      </c>
    </row>
    <row r="65" spans="1:14" ht="24" x14ac:dyDescent="0.2">
      <c r="A65" s="58"/>
      <c r="B65" s="37"/>
      <c r="C65" s="41"/>
      <c r="D65" s="18" t="s">
        <v>168</v>
      </c>
      <c r="E65" s="20" t="s">
        <v>169</v>
      </c>
      <c r="F65" s="20" t="s">
        <v>167</v>
      </c>
      <c r="G65" s="39"/>
      <c r="H65" s="6" t="s">
        <v>6</v>
      </c>
      <c r="I65" s="41"/>
      <c r="J65" s="43"/>
      <c r="K65" s="32"/>
      <c r="L65" s="45"/>
      <c r="M65" s="32"/>
      <c r="N65" s="35"/>
    </row>
    <row r="66" spans="1:14" ht="33.75" x14ac:dyDescent="0.2">
      <c r="A66" s="37"/>
      <c r="B66" s="7" t="s">
        <v>7</v>
      </c>
      <c r="C66" s="6" t="s">
        <v>11</v>
      </c>
      <c r="D66" s="18" t="s">
        <v>113</v>
      </c>
      <c r="E66" s="1" t="s">
        <v>101</v>
      </c>
      <c r="F66" s="1" t="s">
        <v>12</v>
      </c>
      <c r="G66" s="1" t="s">
        <v>13</v>
      </c>
      <c r="H66" s="6" t="s">
        <v>6</v>
      </c>
      <c r="I66" s="6"/>
      <c r="J66" s="8">
        <v>4020</v>
      </c>
      <c r="K66" s="4">
        <f>J66*I66</f>
        <v>0</v>
      </c>
      <c r="L66" s="9">
        <v>0.2</v>
      </c>
      <c r="M66" s="4">
        <f>L66*K66</f>
        <v>0</v>
      </c>
      <c r="N66" s="14">
        <f t="shared" si="0"/>
        <v>0</v>
      </c>
    </row>
    <row r="67" spans="1:14" customFormat="1" ht="23.25" customHeight="1" x14ac:dyDescent="0.2">
      <c r="A67" s="53" t="s">
        <v>90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5"/>
      <c r="M67" s="56">
        <f>K6+K8+K13+K16+K19+K20+K21+K22+K29+K30+K32+K35+K37+K39+K43+K49+K50+K55+K56+K58+K60+K64</f>
        <v>0</v>
      </c>
      <c r="N67" s="57"/>
    </row>
    <row r="68" spans="1:14" customFormat="1" ht="17.25" customHeight="1" x14ac:dyDescent="0.2">
      <c r="A68" s="53" t="s">
        <v>91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5"/>
      <c r="M68" s="56">
        <f>M67*0.1</f>
        <v>0</v>
      </c>
      <c r="N68" s="57"/>
    </row>
    <row r="69" spans="1:14" customFormat="1" ht="17.25" customHeight="1" x14ac:dyDescent="0.2">
      <c r="A69" s="53" t="s">
        <v>92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5"/>
      <c r="M69" s="56">
        <f>M67+M68</f>
        <v>0</v>
      </c>
      <c r="N69" s="57"/>
    </row>
    <row r="70" spans="1:14" customFormat="1" ht="17.25" customHeight="1" x14ac:dyDescent="0.2">
      <c r="A70" s="53" t="s">
        <v>93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5"/>
      <c r="M70" s="56">
        <f>K11+K14+K17+K25+K27+K33+K47+K54+K57+K62+K66</f>
        <v>0</v>
      </c>
      <c r="N70" s="57"/>
    </row>
    <row r="71" spans="1:14" customFormat="1" ht="15" customHeight="1" x14ac:dyDescent="0.2">
      <c r="A71" s="53" t="s">
        <v>94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5"/>
      <c r="M71" s="56">
        <f>M70*0.2</f>
        <v>0</v>
      </c>
      <c r="N71" s="57"/>
    </row>
    <row r="72" spans="1:14" customFormat="1" ht="18" customHeight="1" x14ac:dyDescent="0.2">
      <c r="A72" s="53" t="s">
        <v>95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5"/>
      <c r="M72" s="56">
        <f>M70+M71</f>
        <v>0</v>
      </c>
      <c r="N72" s="57"/>
    </row>
    <row r="73" spans="1:14" customFormat="1" ht="12.75" x14ac:dyDescent="0.2">
      <c r="A73" s="50" t="s">
        <v>96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1">
        <f>M67+M70</f>
        <v>0</v>
      </c>
      <c r="N73" s="52"/>
    </row>
    <row r="74" spans="1:14" customFormat="1" ht="12.75" customHeight="1" x14ac:dyDescent="0.2">
      <c r="A74" s="50" t="s">
        <v>97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1">
        <f>M68+M71</f>
        <v>0</v>
      </c>
      <c r="N74" s="52"/>
    </row>
    <row r="75" spans="1:14" customFormat="1" ht="21.75" customHeight="1" x14ac:dyDescent="0.2">
      <c r="A75" s="50" t="s">
        <v>98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1">
        <f>M73+M74</f>
        <v>0</v>
      </c>
      <c r="N75" s="52"/>
    </row>
  </sheetData>
  <mergeCells count="154">
    <mergeCell ref="A3:N3"/>
    <mergeCell ref="A1:N2"/>
    <mergeCell ref="A5:A11"/>
    <mergeCell ref="B5:N5"/>
    <mergeCell ref="B6:B7"/>
    <mergeCell ref="C6:C7"/>
    <mergeCell ref="G6:G7"/>
    <mergeCell ref="H6:H7"/>
    <mergeCell ref="J6:J7"/>
    <mergeCell ref="K6:K7"/>
    <mergeCell ref="I8:I10"/>
    <mergeCell ref="I6:I7"/>
    <mergeCell ref="B12:N12"/>
    <mergeCell ref="B15:N15"/>
    <mergeCell ref="L6:L7"/>
    <mergeCell ref="M6:M7"/>
    <mergeCell ref="A18:A27"/>
    <mergeCell ref="B18:N18"/>
    <mergeCell ref="B8:B10"/>
    <mergeCell ref="C8:C10"/>
    <mergeCell ref="G8:G11"/>
    <mergeCell ref="J8:J10"/>
    <mergeCell ref="K8:K10"/>
    <mergeCell ref="L8:L10"/>
    <mergeCell ref="M8:M10"/>
    <mergeCell ref="N8:N10"/>
    <mergeCell ref="B22:B24"/>
    <mergeCell ref="N6:N7"/>
    <mergeCell ref="A12:A14"/>
    <mergeCell ref="A15:A17"/>
    <mergeCell ref="I22:I24"/>
    <mergeCell ref="I25:I26"/>
    <mergeCell ref="A28:A33"/>
    <mergeCell ref="B28:N28"/>
    <mergeCell ref="B34:N34"/>
    <mergeCell ref="A34:A47"/>
    <mergeCell ref="B48:N48"/>
    <mergeCell ref="A48:A54"/>
    <mergeCell ref="B30:B31"/>
    <mergeCell ref="C30:C31"/>
    <mergeCell ref="G30:G31"/>
    <mergeCell ref="J30:J31"/>
    <mergeCell ref="K30:K31"/>
    <mergeCell ref="L30:L31"/>
    <mergeCell ref="M30:M31"/>
    <mergeCell ref="N30:N31"/>
    <mergeCell ref="B35:B36"/>
    <mergeCell ref="C35:C36"/>
    <mergeCell ref="I30:I31"/>
    <mergeCell ref="I35:I36"/>
    <mergeCell ref="I37:I38"/>
    <mergeCell ref="I39:I42"/>
    <mergeCell ref="I43:I46"/>
    <mergeCell ref="I50:I53"/>
    <mergeCell ref="G39:G42"/>
    <mergeCell ref="G43:G46"/>
    <mergeCell ref="A59:A62"/>
    <mergeCell ref="A63:A66"/>
    <mergeCell ref="A67:L67"/>
    <mergeCell ref="M67:N67"/>
    <mergeCell ref="A68:L68"/>
    <mergeCell ref="M68:N68"/>
    <mergeCell ref="B64:B65"/>
    <mergeCell ref="C64:C65"/>
    <mergeCell ref="G64:G65"/>
    <mergeCell ref="J64:J65"/>
    <mergeCell ref="K64:K65"/>
    <mergeCell ref="L64:L65"/>
    <mergeCell ref="M64:M65"/>
    <mergeCell ref="N64:N65"/>
    <mergeCell ref="B59:N59"/>
    <mergeCell ref="B63:N63"/>
    <mergeCell ref="I60:I61"/>
    <mergeCell ref="I64:I65"/>
    <mergeCell ref="A75:L75"/>
    <mergeCell ref="M75:N75"/>
    <mergeCell ref="A72:L72"/>
    <mergeCell ref="M72:N72"/>
    <mergeCell ref="A73:L73"/>
    <mergeCell ref="M73:N73"/>
    <mergeCell ref="A74:L74"/>
    <mergeCell ref="M74:N74"/>
    <mergeCell ref="A69:L69"/>
    <mergeCell ref="M69:N69"/>
    <mergeCell ref="A70:L70"/>
    <mergeCell ref="M70:N70"/>
    <mergeCell ref="A71:L71"/>
    <mergeCell ref="M71:N71"/>
    <mergeCell ref="M22:M24"/>
    <mergeCell ref="N22:N24"/>
    <mergeCell ref="B25:B26"/>
    <mergeCell ref="C25:C26"/>
    <mergeCell ref="G25:G26"/>
    <mergeCell ref="J25:J26"/>
    <mergeCell ref="K25:K26"/>
    <mergeCell ref="L25:L26"/>
    <mergeCell ref="M25:M26"/>
    <mergeCell ref="N25:N26"/>
    <mergeCell ref="C22:C24"/>
    <mergeCell ref="G22:G24"/>
    <mergeCell ref="J22:J24"/>
    <mergeCell ref="K22:K24"/>
    <mergeCell ref="L22:L24"/>
    <mergeCell ref="N35:N36"/>
    <mergeCell ref="B37:B38"/>
    <mergeCell ref="C37:C38"/>
    <mergeCell ref="G37:G38"/>
    <mergeCell ref="J37:J38"/>
    <mergeCell ref="K37:K38"/>
    <mergeCell ref="L37:L38"/>
    <mergeCell ref="M37:M38"/>
    <mergeCell ref="N37:N38"/>
    <mergeCell ref="G35:G36"/>
    <mergeCell ref="J35:J36"/>
    <mergeCell ref="K35:K36"/>
    <mergeCell ref="L35:L36"/>
    <mergeCell ref="M35:M36"/>
    <mergeCell ref="L39:L42"/>
    <mergeCell ref="M39:M42"/>
    <mergeCell ref="N39:N42"/>
    <mergeCell ref="B43:B46"/>
    <mergeCell ref="C43:C46"/>
    <mergeCell ref="E43:E46"/>
    <mergeCell ref="J43:J46"/>
    <mergeCell ref="K43:K46"/>
    <mergeCell ref="L43:L46"/>
    <mergeCell ref="M43:M46"/>
    <mergeCell ref="N43:N46"/>
    <mergeCell ref="B39:B42"/>
    <mergeCell ref="C39:C42"/>
    <mergeCell ref="E39:E42"/>
    <mergeCell ref="J39:J42"/>
    <mergeCell ref="K39:K42"/>
    <mergeCell ref="L50:L53"/>
    <mergeCell ref="M50:M53"/>
    <mergeCell ref="N50:N53"/>
    <mergeCell ref="B60:B61"/>
    <mergeCell ref="G60:G61"/>
    <mergeCell ref="C60:C61"/>
    <mergeCell ref="J60:J61"/>
    <mergeCell ref="K60:K61"/>
    <mergeCell ref="L60:L61"/>
    <mergeCell ref="M60:M61"/>
    <mergeCell ref="N60:N61"/>
    <mergeCell ref="B50:B53"/>
    <mergeCell ref="C50:C53"/>
    <mergeCell ref="E50:E53"/>
    <mergeCell ref="J50:J53"/>
    <mergeCell ref="K50:K53"/>
    <mergeCell ref="B58:C58"/>
    <mergeCell ref="B57:C57"/>
    <mergeCell ref="B56:C56"/>
    <mergeCell ref="B55:C55"/>
    <mergeCell ref="G50:G5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Medtronic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dcterms:created xsi:type="dcterms:W3CDTF">2022-02-14T10:11:32Z</dcterms:created>
  <dcterms:modified xsi:type="dcterms:W3CDTF">2022-03-04T12:18:47Z</dcterms:modified>
</cp:coreProperties>
</file>