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Vega d.o.o 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<sst xmlns="http://schemas.openxmlformats.org/spreadsheetml/2006/main" count="134" uniqueCount="112">
  <si>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</si>
  <si>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</si>
  <si>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</si>
  <si>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</si>
  <si>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</si>
  <si>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</si>
  <si>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</si>
  <si>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</si>
  <si>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</si>
  <si>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</si>
  <si>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</si>
  <si>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</si>
  <si>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</si>
  <si>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</si>
  <si>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</si>
  <si>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</si>
  <si>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</si>
  <si>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</si>
  <si>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</si>
  <si>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</si>
  <si>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</si>
  <si>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</si>
  <si>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</si>
  <si>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</si>
  <si>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</si>
  <si>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</si>
  <si>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</si>
  <si>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</si>
  <si>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</si>
  <si>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</si>
  <si>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</si>
  <si>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</si>
  <si>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</si>
  <si>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</si>
  <si>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</si>
  <si>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</si>
  <si>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</si>
  <si>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</si>
  <si>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404-1-110/16-41</t>
  </si>
  <si>
    <t>ПАКОВАЊЕ И ЈАЧИНА ЛЕКА</t>
  </si>
  <si>
    <t>БРОЈ ПОНУДА</t>
  </si>
  <si>
    <t>film tableta</t>
  </si>
  <si>
    <t>tableta</t>
  </si>
  <si>
    <t>blister, 30 po 10 mg</t>
  </si>
  <si>
    <t>aripiprazol</t>
  </si>
  <si>
    <t>latanoprost</t>
  </si>
  <si>
    <t>kapi za oči, rastvor</t>
  </si>
  <si>
    <t>Назив добављача: Vega d.o.o</t>
  </si>
  <si>
    <t>Vega d.o.o</t>
  </si>
  <si>
    <t>ondansetron</t>
  </si>
  <si>
    <t>ONDA</t>
  </si>
  <si>
    <t>blister, 15 po 8 mg</t>
  </si>
  <si>
    <t>Vianex S.A. - Plant B'</t>
  </si>
  <si>
    <t>kalijum-hlorid</t>
  </si>
  <si>
    <t xml:space="preserve">KALII CHLORIDI </t>
  </si>
  <si>
    <t>oralni prašak</t>
  </si>
  <si>
    <t>kesica, 10 po 1g</t>
  </si>
  <si>
    <t>Ufar d.o.o</t>
  </si>
  <si>
    <t>furosemid</t>
  </si>
  <si>
    <t>FUROSEMID BELUPO</t>
  </si>
  <si>
    <t>blister, 20 po 40 mg</t>
  </si>
  <si>
    <t>Belupo, Lijekovi i kozmetika d.d.</t>
  </si>
  <si>
    <t>enalapril</t>
  </si>
  <si>
    <t>ENATENS</t>
  </si>
  <si>
    <t>Pharmaswiss d.o.o.</t>
  </si>
  <si>
    <t>blister, 30 po 20 mg</t>
  </si>
  <si>
    <t>mikonazol</t>
  </si>
  <si>
    <t>ROJAZOL</t>
  </si>
  <si>
    <t>krem</t>
  </si>
  <si>
    <t>tuba, 1 po 30 g (20 mg/g)</t>
  </si>
  <si>
    <t>aciklovir</t>
  </si>
  <si>
    <t>HERPLEX</t>
  </si>
  <si>
    <t>tuba, 1 po 5 g (50 mg/g)</t>
  </si>
  <si>
    <t>ibuprofen</t>
  </si>
  <si>
    <t>BRUFEN</t>
  </si>
  <si>
    <t>oralna suspenzija</t>
  </si>
  <si>
    <t>boca, plastična, 1 po 150ml (200mg/5ml)</t>
  </si>
  <si>
    <t>Farmasierra Manufacturing S.L.</t>
  </si>
  <si>
    <t>TREFERO</t>
  </si>
  <si>
    <t>oralna disperzibilna tableta</t>
  </si>
  <si>
    <t>blister,  30 po 10mg</t>
  </si>
  <si>
    <t>Hemofarm a.d  Vršac</t>
  </si>
  <si>
    <t>blister,  30 po 15mg</t>
  </si>
  <si>
    <t>cetirizin</t>
  </si>
  <si>
    <t>CETIRIZIN</t>
  </si>
  <si>
    <t>sirup</t>
  </si>
  <si>
    <t>boca staklena,5mg/5ml, 200ml</t>
  </si>
  <si>
    <t xml:space="preserve">Slaviamed d.o.o </t>
  </si>
  <si>
    <t>desloratadin</t>
  </si>
  <si>
    <t>AEROGAL</t>
  </si>
  <si>
    <t>bočica staklena, 1 po 60 ml ( 0.5 mg/ml )</t>
  </si>
  <si>
    <t>Galenika AD</t>
  </si>
  <si>
    <t>brimonidin</t>
  </si>
  <si>
    <t>BRIMONIDINE PHARMASWISS</t>
  </si>
  <si>
    <t>bočica sa kapaljkom, 1 po 5 ml, 0,2%</t>
  </si>
  <si>
    <t>PharmaSwiss d.o.o. Beograd</t>
  </si>
  <si>
    <t>dorzolamid</t>
  </si>
  <si>
    <t>DORZOLAMIDE</t>
  </si>
  <si>
    <t>bočica sa kapaljkom 1 po 5ml (20mg/ml)</t>
  </si>
  <si>
    <t>PharmaSwiss d.o.o.</t>
  </si>
  <si>
    <t>timolol, latanoprost</t>
  </si>
  <si>
    <t>LATANOPROST TIMOLOL PHARMASWISS</t>
  </si>
  <si>
    <t>bočica sa kapaljkom 1 po 2,5ml (5mg/ml + 50mcg/ml)</t>
  </si>
  <si>
    <t>timolol, dorzolamid</t>
  </si>
  <si>
    <t>DORZOLAMIDE TIMOLOL PHARMASWISS</t>
  </si>
  <si>
    <t>bočica sa kapaljkom 1 po 5ml (5mg/ml + 20mg/ml)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</si>
  <si>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</si>
  <si>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</si>
  <si>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</si>
  <si>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</si>
  <si>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</si>
  <si>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Лекови са Листе A и Листе A1 Листе лекова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</si>
</sst>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2" max="2" width="11.7109375" style="0" customWidth="1"/>
    <col min="3" max="3" width="18.42187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2.851562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6" t="s">
        <v>47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36">
      <c r="A5" s="34" t="s">
        <v>0</v>
      </c>
      <c r="B5" s="34" t="s">
        <v>35</v>
      </c>
      <c r="C5" s="34" t="s">
        <v>1</v>
      </c>
      <c r="D5" s="34" t="s">
        <v>2</v>
      </c>
      <c r="E5" s="34" t="s">
        <v>4</v>
      </c>
      <c r="F5" s="34" t="s">
        <v>39</v>
      </c>
      <c r="G5" s="34" t="s">
        <v>3</v>
      </c>
      <c r="H5" s="34" t="s">
        <v>5</v>
      </c>
      <c r="I5" s="34" t="s">
        <v>33</v>
      </c>
      <c r="J5" s="34" t="s">
        <v>6</v>
      </c>
      <c r="K5" s="34" t="s">
        <v>34</v>
      </c>
      <c r="L5" s="34" t="s">
        <v>7</v>
      </c>
      <c r="M5" s="29" t="s">
        <v>40</v>
      </c>
    </row>
    <row r="6" spans="1:13" s="1" customFormat="1" ht="15">
      <c r="A6" s="28">
        <v>1</v>
      </c>
      <c r="B6" s="28">
        <v>1124533</v>
      </c>
      <c r="C6" s="28" t="s">
        <v>49</v>
      </c>
      <c r="D6" s="28" t="s">
        <v>50</v>
      </c>
      <c r="E6" s="28" t="s">
        <v>41</v>
      </c>
      <c r="F6" s="28" t="s">
        <v>51</v>
      </c>
      <c r="G6" s="28" t="s">
        <v>52</v>
      </c>
      <c r="H6" s="35"/>
      <c r="I6" s="33">
        <v>4130.1</v>
      </c>
      <c r="J6" s="27">
        <v>4109.44</v>
      </c>
      <c r="K6" s="33">
        <f>H6*I6</f>
        <v>0</v>
      </c>
      <c r="L6" s="27">
        <f>H6*J6</f>
        <v>0</v>
      </c>
      <c r="M6" s="29">
        <v>1</v>
      </c>
    </row>
    <row r="7" spans="1:13" s="1" customFormat="1" ht="15">
      <c r="A7" s="28">
        <v>9</v>
      </c>
      <c r="B7" s="28">
        <v>2053247</v>
      </c>
      <c r="C7" s="28" t="s">
        <v>53</v>
      </c>
      <c r="D7" s="28" t="s">
        <v>54</v>
      </c>
      <c r="E7" s="28" t="s">
        <v>55</v>
      </c>
      <c r="F7" s="28" t="s">
        <v>56</v>
      </c>
      <c r="G7" s="28" t="s">
        <v>57</v>
      </c>
      <c r="H7" s="35"/>
      <c r="I7" s="33">
        <v>124</v>
      </c>
      <c r="J7" s="27">
        <v>103.83</v>
      </c>
      <c r="K7" s="33">
        <f aca="true" t="shared" si="0" ref="K7:K23">H7*I7</f>
        <v>0</v>
      </c>
      <c r="L7" s="27">
        <f aca="true" t="shared" si="1" ref="L7:L23">H7*J7</f>
        <v>0</v>
      </c>
      <c r="M7" s="29">
        <v>3</v>
      </c>
    </row>
    <row r="8" spans="1:13" s="1" customFormat="1" ht="24">
      <c r="A8" s="28">
        <v>19</v>
      </c>
      <c r="B8" s="28">
        <v>1400473</v>
      </c>
      <c r="C8" s="28" t="s">
        <v>58</v>
      </c>
      <c r="D8" s="28" t="s">
        <v>59</v>
      </c>
      <c r="E8" s="28" t="s">
        <v>42</v>
      </c>
      <c r="F8" s="28" t="s">
        <v>60</v>
      </c>
      <c r="G8" s="28" t="s">
        <v>61</v>
      </c>
      <c r="H8" s="35"/>
      <c r="I8" s="33">
        <v>98.5</v>
      </c>
      <c r="J8" s="27">
        <v>81.58</v>
      </c>
      <c r="K8" s="33">
        <f t="shared" si="0"/>
        <v>0</v>
      </c>
      <c r="L8" s="27">
        <f t="shared" si="1"/>
        <v>0</v>
      </c>
      <c r="M8" s="29">
        <v>3</v>
      </c>
    </row>
    <row r="9" spans="1:13" s="1" customFormat="1" ht="15">
      <c r="A9" s="28">
        <v>28</v>
      </c>
      <c r="B9" s="28">
        <v>1103988</v>
      </c>
      <c r="C9" s="28" t="s">
        <v>62</v>
      </c>
      <c r="D9" s="28" t="s">
        <v>63</v>
      </c>
      <c r="E9" s="28" t="s">
        <v>42</v>
      </c>
      <c r="F9" s="28" t="s">
        <v>43</v>
      </c>
      <c r="G9" s="28" t="s">
        <v>64</v>
      </c>
      <c r="H9" s="35"/>
      <c r="I9" s="33">
        <v>150.1</v>
      </c>
      <c r="J9" s="27">
        <v>127.5</v>
      </c>
      <c r="K9" s="33">
        <f t="shared" si="0"/>
        <v>0</v>
      </c>
      <c r="L9" s="27">
        <f t="shared" si="1"/>
        <v>0</v>
      </c>
      <c r="M9" s="29">
        <v>3</v>
      </c>
    </row>
    <row r="10" spans="1:13" s="1" customFormat="1" ht="15">
      <c r="A10" s="28">
        <v>29</v>
      </c>
      <c r="B10" s="28">
        <v>1103987</v>
      </c>
      <c r="C10" s="28" t="s">
        <v>62</v>
      </c>
      <c r="D10" s="28" t="s">
        <v>63</v>
      </c>
      <c r="E10" s="28" t="s">
        <v>42</v>
      </c>
      <c r="F10" s="28" t="s">
        <v>65</v>
      </c>
      <c r="G10" s="28" t="s">
        <v>64</v>
      </c>
      <c r="H10" s="35"/>
      <c r="I10" s="33">
        <v>300.2</v>
      </c>
      <c r="J10" s="27">
        <v>255.01</v>
      </c>
      <c r="K10" s="33">
        <f t="shared" si="0"/>
        <v>0</v>
      </c>
      <c r="L10" s="27">
        <f t="shared" si="1"/>
        <v>0</v>
      </c>
      <c r="M10" s="29">
        <v>3</v>
      </c>
    </row>
    <row r="11" spans="1:13" s="1" customFormat="1" ht="24">
      <c r="A11" s="28">
        <v>55</v>
      </c>
      <c r="B11" s="28">
        <v>4137000</v>
      </c>
      <c r="C11" s="28" t="s">
        <v>66</v>
      </c>
      <c r="D11" s="28" t="s">
        <v>67</v>
      </c>
      <c r="E11" s="28" t="s">
        <v>68</v>
      </c>
      <c r="F11" s="28" t="s">
        <v>69</v>
      </c>
      <c r="G11" s="28" t="s">
        <v>61</v>
      </c>
      <c r="H11" s="35"/>
      <c r="I11" s="33">
        <v>191.9</v>
      </c>
      <c r="J11" s="27">
        <v>160.23</v>
      </c>
      <c r="K11" s="33">
        <f t="shared" si="0"/>
        <v>0</v>
      </c>
      <c r="L11" s="27">
        <f t="shared" si="1"/>
        <v>0</v>
      </c>
      <c r="M11" s="29">
        <v>3</v>
      </c>
    </row>
    <row r="12" spans="1:13" s="1" customFormat="1" ht="24">
      <c r="A12" s="28">
        <v>56</v>
      </c>
      <c r="B12" s="28">
        <v>4090291</v>
      </c>
      <c r="C12" s="28" t="s">
        <v>70</v>
      </c>
      <c r="D12" s="28" t="s">
        <v>71</v>
      </c>
      <c r="E12" s="28" t="s">
        <v>68</v>
      </c>
      <c r="F12" s="28" t="s">
        <v>72</v>
      </c>
      <c r="G12" s="28" t="s">
        <v>61</v>
      </c>
      <c r="H12" s="35"/>
      <c r="I12" s="33">
        <v>258</v>
      </c>
      <c r="J12" s="27">
        <v>215.43</v>
      </c>
      <c r="K12" s="33">
        <f t="shared" si="0"/>
        <v>0</v>
      </c>
      <c r="L12" s="27">
        <f t="shared" si="1"/>
        <v>0</v>
      </c>
      <c r="M12" s="29">
        <v>3</v>
      </c>
    </row>
    <row r="13" spans="1:13" s="1" customFormat="1" ht="36">
      <c r="A13" s="28">
        <v>83</v>
      </c>
      <c r="B13" s="28">
        <v>3162089</v>
      </c>
      <c r="C13" s="28" t="s">
        <v>73</v>
      </c>
      <c r="D13" s="28" t="s">
        <v>74</v>
      </c>
      <c r="E13" s="28" t="s">
        <v>75</v>
      </c>
      <c r="F13" s="28" t="s">
        <v>76</v>
      </c>
      <c r="G13" s="28" t="s">
        <v>77</v>
      </c>
      <c r="H13" s="35"/>
      <c r="I13" s="33">
        <v>427.5</v>
      </c>
      <c r="J13" s="27">
        <v>384.7</v>
      </c>
      <c r="K13" s="33">
        <f t="shared" si="0"/>
        <v>0</v>
      </c>
      <c r="L13" s="27">
        <f t="shared" si="1"/>
        <v>0</v>
      </c>
      <c r="M13" s="29">
        <v>2</v>
      </c>
    </row>
    <row r="14" spans="1:13" s="1" customFormat="1" ht="36">
      <c r="A14" s="28">
        <v>104</v>
      </c>
      <c r="B14" s="28">
        <v>1070043</v>
      </c>
      <c r="C14" s="28" t="s">
        <v>44</v>
      </c>
      <c r="D14" s="28" t="s">
        <v>78</v>
      </c>
      <c r="E14" s="28" t="s">
        <v>79</v>
      </c>
      <c r="F14" s="28" t="s">
        <v>80</v>
      </c>
      <c r="G14" s="28" t="s">
        <v>81</v>
      </c>
      <c r="H14" s="35"/>
      <c r="I14" s="33">
        <v>1216.8</v>
      </c>
      <c r="J14" s="27">
        <v>1159</v>
      </c>
      <c r="K14" s="33">
        <f t="shared" si="0"/>
        <v>0</v>
      </c>
      <c r="L14" s="27">
        <f t="shared" si="1"/>
        <v>0</v>
      </c>
      <c r="M14" s="29">
        <v>4</v>
      </c>
    </row>
    <row r="15" spans="1:13" s="1" customFormat="1" ht="36">
      <c r="A15" s="28">
        <v>105</v>
      </c>
      <c r="B15" s="28">
        <v>1070044</v>
      </c>
      <c r="C15" s="28" t="s">
        <v>44</v>
      </c>
      <c r="D15" s="28" t="s">
        <v>78</v>
      </c>
      <c r="E15" s="28" t="s">
        <v>79</v>
      </c>
      <c r="F15" s="28" t="s">
        <v>82</v>
      </c>
      <c r="G15" s="28" t="s">
        <v>81</v>
      </c>
      <c r="H15" s="35"/>
      <c r="I15" s="33">
        <v>1825.2</v>
      </c>
      <c r="J15" s="27">
        <v>1738.5</v>
      </c>
      <c r="K15" s="33">
        <f t="shared" si="0"/>
        <v>0</v>
      </c>
      <c r="L15" s="27">
        <f t="shared" si="1"/>
        <v>0</v>
      </c>
      <c r="M15" s="29">
        <v>4</v>
      </c>
    </row>
    <row r="16" spans="1:13" s="1" customFormat="1" ht="36">
      <c r="A16" s="28">
        <v>125</v>
      </c>
      <c r="B16" s="28">
        <v>3058053</v>
      </c>
      <c r="C16" s="28" t="s">
        <v>83</v>
      </c>
      <c r="D16" s="28" t="s">
        <v>84</v>
      </c>
      <c r="E16" s="28" t="s">
        <v>85</v>
      </c>
      <c r="F16" s="28" t="s">
        <v>86</v>
      </c>
      <c r="G16" s="28" t="s">
        <v>87</v>
      </c>
      <c r="H16" s="35"/>
      <c r="I16" s="33">
        <v>384.4</v>
      </c>
      <c r="J16" s="27">
        <v>340.19</v>
      </c>
      <c r="K16" s="33">
        <f t="shared" si="0"/>
        <v>0</v>
      </c>
      <c r="L16" s="27">
        <f t="shared" si="1"/>
        <v>0</v>
      </c>
      <c r="M16" s="29">
        <v>2</v>
      </c>
    </row>
    <row r="17" spans="1:13" s="1" customFormat="1" ht="36">
      <c r="A17" s="28">
        <v>128</v>
      </c>
      <c r="B17" s="28">
        <v>3058278</v>
      </c>
      <c r="C17" s="28" t="s">
        <v>88</v>
      </c>
      <c r="D17" s="28" t="s">
        <v>89</v>
      </c>
      <c r="E17" s="28" t="s">
        <v>85</v>
      </c>
      <c r="F17" s="28" t="s">
        <v>90</v>
      </c>
      <c r="G17" s="28" t="s">
        <v>91</v>
      </c>
      <c r="H17" s="35"/>
      <c r="I17" s="33">
        <v>265.4</v>
      </c>
      <c r="J17" s="27">
        <v>224.26</v>
      </c>
      <c r="K17" s="33">
        <f t="shared" si="0"/>
        <v>0</v>
      </c>
      <c r="L17" s="27">
        <f t="shared" si="1"/>
        <v>0</v>
      </c>
      <c r="M17" s="29">
        <v>3</v>
      </c>
    </row>
    <row r="18" spans="1:13" s="1" customFormat="1" ht="57" customHeight="1">
      <c r="A18" s="28">
        <v>129</v>
      </c>
      <c r="B18" s="28">
        <v>7094078</v>
      </c>
      <c r="C18" s="28" t="s">
        <v>92</v>
      </c>
      <c r="D18" s="28" t="s">
        <v>93</v>
      </c>
      <c r="E18" s="28" t="s">
        <v>46</v>
      </c>
      <c r="F18" s="28" t="s">
        <v>94</v>
      </c>
      <c r="G18" s="28" t="s">
        <v>95</v>
      </c>
      <c r="H18" s="35"/>
      <c r="I18" s="33">
        <v>266.6</v>
      </c>
      <c r="J18" s="27">
        <v>247.75</v>
      </c>
      <c r="K18" s="33">
        <f t="shared" si="0"/>
        <v>0</v>
      </c>
      <c r="L18" s="27">
        <f t="shared" si="1"/>
        <v>0</v>
      </c>
      <c r="M18" s="29">
        <v>3</v>
      </c>
    </row>
    <row r="19" spans="1:13" s="1" customFormat="1" ht="52.5" customHeight="1">
      <c r="A19" s="28">
        <v>130</v>
      </c>
      <c r="B19" s="28">
        <v>7096065</v>
      </c>
      <c r="C19" s="28" t="s">
        <v>96</v>
      </c>
      <c r="D19" s="28" t="s">
        <v>97</v>
      </c>
      <c r="E19" s="28" t="s">
        <v>46</v>
      </c>
      <c r="F19" s="28" t="s">
        <v>98</v>
      </c>
      <c r="G19" s="28" t="s">
        <v>99</v>
      </c>
      <c r="H19" s="35"/>
      <c r="I19" s="33">
        <v>305.1</v>
      </c>
      <c r="J19" s="27">
        <v>283.52</v>
      </c>
      <c r="K19" s="33">
        <f t="shared" si="0"/>
        <v>0</v>
      </c>
      <c r="L19" s="27">
        <f t="shared" si="1"/>
        <v>0</v>
      </c>
      <c r="M19" s="29">
        <v>3</v>
      </c>
    </row>
    <row r="20" spans="1:13" s="1" customFormat="1" ht="61.5" customHeight="1">
      <c r="A20" s="28">
        <v>131</v>
      </c>
      <c r="B20" s="28">
        <v>7099005</v>
      </c>
      <c r="C20" s="28" t="s">
        <v>100</v>
      </c>
      <c r="D20" s="28" t="s">
        <v>101</v>
      </c>
      <c r="E20" s="28" t="s">
        <v>46</v>
      </c>
      <c r="F20" s="28" t="s">
        <v>102</v>
      </c>
      <c r="G20" s="28" t="s">
        <v>99</v>
      </c>
      <c r="H20" s="35"/>
      <c r="I20" s="33">
        <v>500.2</v>
      </c>
      <c r="J20" s="27">
        <v>464.83</v>
      </c>
      <c r="K20" s="33">
        <f t="shared" si="0"/>
        <v>0</v>
      </c>
      <c r="L20" s="27">
        <f t="shared" si="1"/>
        <v>0</v>
      </c>
      <c r="M20" s="29">
        <v>3</v>
      </c>
    </row>
    <row r="21" spans="1:13" s="1" customFormat="1" ht="48">
      <c r="A21" s="28">
        <v>132</v>
      </c>
      <c r="B21" s="28">
        <v>7099182</v>
      </c>
      <c r="C21" s="28" t="s">
        <v>103</v>
      </c>
      <c r="D21" s="28" t="s">
        <v>104</v>
      </c>
      <c r="E21" s="28" t="s">
        <v>46</v>
      </c>
      <c r="F21" s="28" t="s">
        <v>105</v>
      </c>
      <c r="G21" s="28" t="s">
        <v>99</v>
      </c>
      <c r="H21" s="35"/>
      <c r="I21" s="33">
        <v>315.2</v>
      </c>
      <c r="J21" s="27">
        <v>292.91</v>
      </c>
      <c r="K21" s="33">
        <f t="shared" si="0"/>
        <v>0</v>
      </c>
      <c r="L21" s="27">
        <f t="shared" si="1"/>
        <v>0</v>
      </c>
      <c r="M21" s="29">
        <v>3</v>
      </c>
    </row>
    <row r="22" spans="1:13" s="1" customFormat="1" ht="52.5" customHeight="1">
      <c r="A22" s="28">
        <v>135</v>
      </c>
      <c r="B22" s="28">
        <v>7099002</v>
      </c>
      <c r="C22" s="28" t="s">
        <v>45</v>
      </c>
      <c r="D22" s="28" t="s">
        <v>106</v>
      </c>
      <c r="E22" s="28" t="s">
        <v>46</v>
      </c>
      <c r="F22" s="28" t="s">
        <v>107</v>
      </c>
      <c r="G22" s="28" t="s">
        <v>108</v>
      </c>
      <c r="H22" s="35"/>
      <c r="I22" s="33">
        <v>364.9</v>
      </c>
      <c r="J22" s="27">
        <v>363.07</v>
      </c>
      <c r="K22" s="33">
        <f t="shared" si="0"/>
        <v>0</v>
      </c>
      <c r="L22" s="27">
        <f t="shared" si="1"/>
        <v>0</v>
      </c>
      <c r="M22" s="29">
        <v>1</v>
      </c>
    </row>
    <row r="23" spans="1:13" s="1" customFormat="1" ht="36">
      <c r="A23" s="28">
        <v>136</v>
      </c>
      <c r="B23" s="28">
        <v>7099004</v>
      </c>
      <c r="C23" s="28" t="s">
        <v>45</v>
      </c>
      <c r="D23" s="28" t="s">
        <v>109</v>
      </c>
      <c r="E23" s="28" t="s">
        <v>46</v>
      </c>
      <c r="F23" s="28" t="s">
        <v>110</v>
      </c>
      <c r="G23" s="28" t="s">
        <v>99</v>
      </c>
      <c r="H23" s="35"/>
      <c r="I23" s="33">
        <v>364.9</v>
      </c>
      <c r="J23" s="27">
        <v>339.1</v>
      </c>
      <c r="K23" s="33">
        <f t="shared" si="0"/>
        <v>0</v>
      </c>
      <c r="L23" s="27">
        <f t="shared" si="1"/>
        <v>0</v>
      </c>
      <c r="M23" s="29">
        <v>3</v>
      </c>
    </row>
    <row r="24" spans="1:13" s="1" customFormat="1" ht="15.75" customHeight="1">
      <c r="A24" s="36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0"/>
      <c r="L24" s="30">
        <f>SUM(L6:L23)</f>
        <v>0</v>
      </c>
      <c r="M24" s="2">
        <v>0.1</v>
      </c>
    </row>
    <row r="25" spans="1:13" ht="15.75" customHeight="1">
      <c r="A25" s="37" t="s">
        <v>8</v>
      </c>
      <c r="B25" s="37"/>
      <c r="C25" s="37"/>
      <c r="D25" s="37"/>
      <c r="E25" s="37"/>
      <c r="F25" s="37"/>
      <c r="G25" s="37"/>
      <c r="H25" s="37"/>
      <c r="I25" s="37"/>
      <c r="J25" s="37"/>
      <c r="K25" s="31"/>
      <c r="L25" s="31">
        <f>L24*M24</f>
        <v>0</v>
      </c>
      <c r="M25" s="3"/>
    </row>
    <row r="26" spans="1:13" ht="15.75" customHeight="1">
      <c r="A26" s="37" t="s">
        <v>37</v>
      </c>
      <c r="B26" s="37"/>
      <c r="C26" s="37"/>
      <c r="D26" s="37"/>
      <c r="E26" s="37"/>
      <c r="F26" s="37"/>
      <c r="G26" s="37"/>
      <c r="H26" s="37"/>
      <c r="I26" s="37"/>
      <c r="J26" s="37"/>
      <c r="K26" s="31"/>
      <c r="L26" s="31">
        <f>L24+L25</f>
        <v>0</v>
      </c>
      <c r="M26" s="3"/>
    </row>
  </sheetData>
  <sheetProtection/>
  <mergeCells count="4">
    <mergeCell ref="A24:J24"/>
    <mergeCell ref="A26:J26"/>
    <mergeCell ref="A25:J25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9</v>
      </c>
      <c r="C2" s="4"/>
      <c r="D2" s="4"/>
      <c r="E2" s="5" t="s">
        <v>48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38</v>
      </c>
      <c r="D5" s="6"/>
      <c r="E5" s="9" t="s">
        <v>11</v>
      </c>
      <c r="F5" s="10" t="s">
        <v>12</v>
      </c>
      <c r="G5" s="11" t="s">
        <v>13</v>
      </c>
    </row>
    <row r="6" spans="2:7" ht="15.75" thickBot="1">
      <c r="B6" s="12"/>
      <c r="C6" s="13"/>
      <c r="D6" s="6"/>
      <c r="E6" s="14">
        <f>SUM('Vega d.o.o '!K6:K23)</f>
        <v>0</v>
      </c>
      <c r="F6" s="14">
        <f>SUM('Vega d.o.o '!L6:L23)</f>
        <v>0</v>
      </c>
      <c r="G6" s="15">
        <f>F6*1.1</f>
        <v>0</v>
      </c>
    </row>
    <row r="7" spans="2:7" ht="24.75" thickBot="1">
      <c r="B7" s="7" t="s">
        <v>14</v>
      </c>
      <c r="C7" s="16" t="s">
        <v>15</v>
      </c>
      <c r="D7" s="6"/>
      <c r="E7" s="39" t="s">
        <v>16</v>
      </c>
      <c r="F7" s="40"/>
      <c r="G7" s="41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21</v>
      </c>
      <c r="C13" s="16" t="s">
        <v>22</v>
      </c>
      <c r="D13" s="6"/>
      <c r="E13" s="20" t="s">
        <v>23</v>
      </c>
      <c r="F13" s="21">
        <f>SUBTOTAL(101,'Vega d.o.o '!M6:M23)</f>
        <v>2.7777777777777777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24</v>
      </c>
      <c r="C15" s="8" t="s">
        <v>25</v>
      </c>
      <c r="D15" s="6"/>
      <c r="E15" s="20" t="s">
        <v>26</v>
      </c>
      <c r="F15" s="16" t="s">
        <v>27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111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5">
      <c r="B20" s="12"/>
      <c r="C20" s="13"/>
    </row>
    <row r="21" spans="2:3" ht="15">
      <c r="B21" s="7" t="s">
        <v>31</v>
      </c>
      <c r="C21" s="32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2016-09-30T08:26:54Z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