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70" windowHeight="6915" activeTab="0"/>
  </bookViews>
  <sheets>
    <sheet name="Phoenix Pharma d.o.o" sheetId="1" r:id="rId1"/>
    <sheet name="Obrazac KVI" sheetId="2" r:id="rId2"/>
  </sheets>
  <definedNames>
    <definedName name="_xlnm.Print_Area" localSheetId="1">'Obrazac KVI'!$A$1:$G$22</definedName>
  </definedNames>
  <calcPr fullCalcOnLoad="1"/>
</workbook>
</file>

<file path=xl/sharedStrings.xml><?xml version="1.0" encoding="utf-8"?>
<sst xmlns="http://schemas.openxmlformats.org/spreadsheetml/2006/main" count="101" uniqueCount="81">
  <si>
    <t>ПАРТИЈА</t>
  </si>
  <si>
    <t>ПРЕДМЕТ НАБАВКЕ</t>
  </si>
  <si>
    <t>ПРОИЗВОЂАЧ</t>
  </si>
  <si>
    <t>ФАРМАЦЕУТСКИ ОБЛИК</t>
  </si>
  <si>
    <t>КОЛИЧИНА</t>
  </si>
  <si>
    <t>ЈЕДИНИЧНА ЦЕНА</t>
  </si>
  <si>
    <t>УКУПНА ЦЕНА БЕЗ ПДВ-А</t>
  </si>
  <si>
    <t>ИЗНОС ПДВ-А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</si>
  <si>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</si>
  <si>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</si>
  <si>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</si>
  <si>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</si>
  <si>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</si>
  <si>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</si>
  <si>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</si>
  <si>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</si>
  <si>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</si>
  <si>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</si>
  <si>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</si>
  <si>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</si>
  <si>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Предмет набавке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</si>
  <si>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</si>
  <si>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</si>
  <si>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</si>
  <si>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</si>
  <si>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</si>
  <si>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</si>
  <si>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</si>
  <si>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</si>
  <si>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</si>
  <si>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</si>
  <si>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ПРИЛОГ 1 УГОВОРА - СПЕЦИФИКАЦИЈА ЛЕКОВА СА ЦЕНАМА</t>
  </si>
  <si>
    <t>ПРОЦЕЊЕНА ЈЕДИНИЧНА ЦЕНА</t>
  </si>
  <si>
    <t>ПРОЦЕЊЕНА УКУПНА ЦЕНА БЕЗ ПДВ-А</t>
  </si>
  <si>
    <t>ЈКЛ</t>
  </si>
  <si>
    <t>УКУПНА ВРЕДНОСТ БЕЗ ПДВ-А</t>
  </si>
  <si>
    <t>УКУПНА ВРЕДНОСТ СА ПДВ-ОМ</t>
  </si>
  <si>
    <t>ПАКОВАЊЕ И ЈАЧИНА ЛЕКА</t>
  </si>
  <si>
    <t>БРОЈ ПОНУДА</t>
  </si>
  <si>
    <t>ЈЕДИНИЦА МЕРЕ</t>
  </si>
  <si>
    <t>404-1-110/17-25</t>
  </si>
  <si>
    <t>Лекови са Листе A и Листе A1 Листе лекова за 2017. годину - Нови лекови</t>
  </si>
  <si>
    <t>33600000
15882000</t>
  </si>
  <si>
    <t>Назив добављача: Phoenix Pharma d.o.o.</t>
  </si>
  <si>
    <t>Phoenix Pharma d.o.o.</t>
  </si>
  <si>
    <t>N003939</t>
  </si>
  <si>
    <t>KREON 25000</t>
  </si>
  <si>
    <t>GLUCOPHAGE XR</t>
  </si>
  <si>
    <t>BISOPROLOL ATB</t>
  </si>
  <si>
    <t>LIZINOPRIL ATB</t>
  </si>
  <si>
    <t>ESBESUL</t>
  </si>
  <si>
    <t>ELICEA Q-TAB</t>
  </si>
  <si>
    <t>SYMBICORT TURBUHALER</t>
  </si>
  <si>
    <t>XYZAL</t>
  </si>
  <si>
    <t>PREMIUM UNIVERZAL MIX</t>
  </si>
  <si>
    <t>gastrorezistentna kapsula, tvrda</t>
  </si>
  <si>
    <t>tableta sa produženim oslobađanjem</t>
  </si>
  <si>
    <t>film tableta</t>
  </si>
  <si>
    <t>tableta</t>
  </si>
  <si>
    <t>oralna disperzibilna tableta</t>
  </si>
  <si>
    <t>prašak za inhalaciju</t>
  </si>
  <si>
    <t>prašak</t>
  </si>
  <si>
    <t>kutija, 20 po 300 mg</t>
  </si>
  <si>
    <t>blister, 30 po 1000 mg</t>
  </si>
  <si>
    <t>blister, 30 po 5 mg</t>
  </si>
  <si>
    <t>blister, 30 po 10 mg</t>
  </si>
  <si>
    <t>blister, 30 po 20 mg</t>
  </si>
  <si>
    <t>blister, 20 po (400mg +80mg)</t>
  </si>
  <si>
    <t>blister, 28 po 20 mg</t>
  </si>
  <si>
    <t>inhalator, 120 doza (4.5mcg/doza+160mcg/doza</t>
  </si>
  <si>
    <t>blister, 30 po 5mg</t>
  </si>
  <si>
    <t>1 kg</t>
  </si>
  <si>
    <t>оригинално паковање</t>
  </si>
  <si>
    <t>Abbott Laboratories GmbH</t>
  </si>
  <si>
    <t>Merck Sante S.A.S; Merck KGaA</t>
  </si>
  <si>
    <t>S.C. Antibiotice S.A.</t>
  </si>
  <si>
    <t>Bosnalijek DD</t>
  </si>
  <si>
    <t>Genepharm SA; Krka, Tovarna Zdravil, d.d.</t>
  </si>
  <si>
    <t>AstraZeneca AB</t>
  </si>
  <si>
    <t>Aesica Pharmaceuticals S.R.L</t>
  </si>
  <si>
    <t>Aleksandrija Fruška gora d.o.o.</t>
  </si>
</sst>
</file>

<file path=xl/styles.xml><?xml version="1.0" encoding="utf-8"?>
<styleSheet xmlns="http://schemas.openxmlformats.org/spreadsheetml/2006/main">
  <numFmts count="3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/>
    </xf>
    <xf numFmtId="0" fontId="41" fillId="0" borderId="0" xfId="57" applyAlignment="1">
      <alignment vertical="center"/>
      <protection/>
    </xf>
    <xf numFmtId="0" fontId="46" fillId="0" borderId="0" xfId="57" applyFont="1" applyAlignment="1">
      <alignment vertical="center"/>
      <protection/>
    </xf>
    <xf numFmtId="0" fontId="41" fillId="0" borderId="0" xfId="57">
      <alignment/>
      <protection/>
    </xf>
    <xf numFmtId="0" fontId="2" fillId="33" borderId="10" xfId="57" applyFont="1" applyFill="1" applyBorder="1" applyAlignment="1">
      <alignment horizontal="center" vertical="center" wrapText="1"/>
      <protection/>
    </xf>
    <xf numFmtId="4" fontId="47" fillId="0" borderId="10" xfId="57" applyNumberFormat="1" applyFont="1" applyFill="1" applyBorder="1" applyAlignment="1">
      <alignment horizontal="center" vertical="center" wrapText="1"/>
      <protection/>
    </xf>
    <xf numFmtId="0" fontId="3" fillId="33" borderId="11" xfId="57" applyFont="1" applyFill="1" applyBorder="1" applyAlignment="1">
      <alignment horizontal="center" vertical="center" wrapText="1"/>
      <protection/>
    </xf>
    <xf numFmtId="0" fontId="3" fillId="33" borderId="12" xfId="57" applyFont="1" applyFill="1" applyBorder="1" applyAlignment="1">
      <alignment horizontal="center" vertical="center" wrapText="1"/>
      <protection/>
    </xf>
    <xf numFmtId="0" fontId="3" fillId="33" borderId="13" xfId="57" applyFont="1" applyFill="1" applyBorder="1" applyAlignment="1">
      <alignment horizontal="center" vertical="center" wrapText="1"/>
      <protection/>
    </xf>
    <xf numFmtId="0" fontId="48" fillId="0" borderId="0" xfId="57" applyFont="1" applyAlignment="1">
      <alignment wrapText="1"/>
      <protection/>
    </xf>
    <xf numFmtId="0" fontId="49" fillId="0" borderId="0" xfId="57" applyFont="1" applyAlignment="1">
      <alignment wrapText="1"/>
      <protection/>
    </xf>
    <xf numFmtId="4" fontId="46" fillId="0" borderId="11" xfId="57" applyNumberFormat="1" applyFont="1" applyBorder="1" applyAlignment="1">
      <alignment vertical="center" wrapText="1"/>
      <protection/>
    </xf>
    <xf numFmtId="4" fontId="46" fillId="0" borderId="13" xfId="57" applyNumberFormat="1" applyFont="1" applyBorder="1" applyAlignment="1">
      <alignment vertical="center" wrapText="1"/>
      <protection/>
    </xf>
    <xf numFmtId="0" fontId="49" fillId="0" borderId="10" xfId="57" applyFont="1" applyBorder="1" applyAlignment="1">
      <alignment horizontal="center" vertical="center" wrapText="1"/>
      <protection/>
    </xf>
    <xf numFmtId="3" fontId="46" fillId="0" borderId="14" xfId="57" applyNumberFormat="1" applyFont="1" applyBorder="1" applyAlignment="1">
      <alignment vertical="center" wrapText="1"/>
      <protection/>
    </xf>
    <xf numFmtId="3" fontId="46" fillId="0" borderId="15" xfId="57" applyNumberFormat="1" applyFont="1" applyBorder="1" applyAlignment="1">
      <alignment vertical="center" wrapText="1"/>
      <protection/>
    </xf>
    <xf numFmtId="0" fontId="41" fillId="0" borderId="0" xfId="57" applyAlignment="1">
      <alignment wrapText="1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3" fontId="50" fillId="0" borderId="10" xfId="57" applyNumberFormat="1" applyFont="1" applyBorder="1" applyAlignment="1">
      <alignment horizontal="center" vertical="center" wrapText="1"/>
      <protection/>
    </xf>
    <xf numFmtId="0" fontId="41" fillId="0" borderId="0" xfId="0" applyFont="1" applyFill="1" applyAlignment="1">
      <alignment/>
    </xf>
    <xf numFmtId="49" fontId="41" fillId="0" borderId="0" xfId="0" applyNumberFormat="1" applyFont="1" applyFill="1" applyAlignment="1">
      <alignment/>
    </xf>
    <xf numFmtId="4" fontId="41" fillId="0" borderId="0" xfId="0" applyNumberFormat="1" applyFont="1" applyFill="1" applyAlignment="1">
      <alignment/>
    </xf>
    <xf numFmtId="0" fontId="0" fillId="0" borderId="0" xfId="0" applyAlignment="1">
      <alignment vertical="center"/>
    </xf>
    <xf numFmtId="0" fontId="41" fillId="0" borderId="0" xfId="0" applyFont="1" applyFill="1" applyAlignment="1">
      <alignment vertical="center"/>
    </xf>
    <xf numFmtId="4" fontId="49" fillId="34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vertical="center" wrapText="1"/>
    </xf>
    <xf numFmtId="4" fontId="49" fillId="33" borderId="10" xfId="0" applyNumberFormat="1" applyFont="1" applyFill="1" applyBorder="1" applyAlignment="1">
      <alignment wrapText="1"/>
    </xf>
    <xf numFmtId="0" fontId="47" fillId="36" borderId="10" xfId="57" applyNumberFormat="1" applyFont="1" applyFill="1" applyBorder="1" applyAlignment="1">
      <alignment horizontal="center" vertical="center" wrapText="1"/>
      <protection/>
    </xf>
    <xf numFmtId="4" fontId="49" fillId="35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3" fontId="49" fillId="34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right" vertical="center" wrapText="1"/>
    </xf>
    <xf numFmtId="0" fontId="49" fillId="33" borderId="10" xfId="0" applyFont="1" applyFill="1" applyBorder="1" applyAlignment="1">
      <alignment horizontal="right" wrapText="1"/>
    </xf>
    <xf numFmtId="4" fontId="46" fillId="37" borderId="14" xfId="57" applyNumberFormat="1" applyFont="1" applyFill="1" applyBorder="1" applyAlignment="1">
      <alignment horizontal="center" vertical="center" wrapText="1"/>
      <protection/>
    </xf>
    <xf numFmtId="4" fontId="46" fillId="37" borderId="16" xfId="57" applyNumberFormat="1" applyFont="1" applyFill="1" applyBorder="1" applyAlignment="1">
      <alignment horizontal="center" vertical="center" wrapText="1"/>
      <protection/>
    </xf>
    <xf numFmtId="4" fontId="46" fillId="37" borderId="17" xfId="57" applyNumberFormat="1" applyFont="1" applyFill="1" applyBorder="1" applyAlignment="1">
      <alignment horizontal="center" vertical="center" wrapText="1"/>
      <protection/>
    </xf>
    <xf numFmtId="4" fontId="49" fillId="34" borderId="10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9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2" max="2" width="14.28125" style="0" customWidth="1"/>
    <col min="3" max="3" width="14.140625" style="0" customWidth="1"/>
    <col min="4" max="4" width="13.57421875" style="0" customWidth="1"/>
    <col min="5" max="6" width="14.7109375" style="0" customWidth="1"/>
    <col min="7" max="7" width="16.57421875" style="0" customWidth="1"/>
    <col min="8" max="8" width="11.7109375" style="0" customWidth="1"/>
    <col min="9" max="9" width="10.8515625" style="0" hidden="1" customWidth="1"/>
    <col min="10" max="10" width="11.28125" style="0" customWidth="1"/>
    <col min="11" max="11" width="11.7109375" style="0" hidden="1" customWidth="1"/>
    <col min="12" max="12" width="13.421875" style="0" customWidth="1"/>
    <col min="13" max="13" width="13.8515625" style="0" hidden="1" customWidth="1"/>
  </cols>
  <sheetData>
    <row r="2" spans="1:21" ht="15">
      <c r="A2" s="26" t="s">
        <v>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s="25" customFormat="1" ht="15">
      <c r="A3" s="22"/>
      <c r="B3" s="22"/>
      <c r="C3" s="23"/>
      <c r="D3" s="26" t="s">
        <v>43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4"/>
      <c r="T3" s="22"/>
      <c r="U3" s="22"/>
    </row>
    <row r="4" spans="2:21" s="1" customFormat="1" ht="15">
      <c r="B4" s="26"/>
      <c r="C4" s="26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4"/>
      <c r="T4" s="22"/>
      <c r="U4" s="22"/>
    </row>
    <row r="5" spans="1:13" s="1" customFormat="1" ht="36">
      <c r="A5" s="34" t="s">
        <v>0</v>
      </c>
      <c r="B5" s="34" t="s">
        <v>1</v>
      </c>
      <c r="C5" s="34" t="s">
        <v>34</v>
      </c>
      <c r="D5" s="34" t="s">
        <v>3</v>
      </c>
      <c r="E5" s="34" t="s">
        <v>37</v>
      </c>
      <c r="F5" s="34" t="s">
        <v>39</v>
      </c>
      <c r="G5" s="34" t="s">
        <v>2</v>
      </c>
      <c r="H5" s="34" t="s">
        <v>4</v>
      </c>
      <c r="I5" s="34" t="s">
        <v>32</v>
      </c>
      <c r="J5" s="34" t="s">
        <v>5</v>
      </c>
      <c r="K5" s="34" t="s">
        <v>33</v>
      </c>
      <c r="L5" s="34" t="s">
        <v>6</v>
      </c>
      <c r="M5" s="29" t="s">
        <v>38</v>
      </c>
    </row>
    <row r="6" spans="1:13" s="1" customFormat="1" ht="24">
      <c r="A6" s="28">
        <v>2</v>
      </c>
      <c r="B6" s="28" t="s">
        <v>46</v>
      </c>
      <c r="C6" s="28">
        <v>1121163</v>
      </c>
      <c r="D6" s="28" t="s">
        <v>55</v>
      </c>
      <c r="E6" s="28" t="s">
        <v>62</v>
      </c>
      <c r="F6" s="28" t="s">
        <v>72</v>
      </c>
      <c r="G6" s="28" t="s">
        <v>73</v>
      </c>
      <c r="H6" s="35"/>
      <c r="I6" s="33">
        <v>604.4</v>
      </c>
      <c r="J6" s="27">
        <v>554.9</v>
      </c>
      <c r="K6" s="33">
        <f>H6*I6</f>
        <v>0</v>
      </c>
      <c r="L6" s="41">
        <f>H6*J6</f>
        <v>0</v>
      </c>
      <c r="M6" s="29">
        <v>3</v>
      </c>
    </row>
    <row r="7" spans="1:13" s="1" customFormat="1" ht="36">
      <c r="A7" s="28">
        <v>3</v>
      </c>
      <c r="B7" s="28" t="s">
        <v>47</v>
      </c>
      <c r="C7" s="28">
        <v>1043000</v>
      </c>
      <c r="D7" s="28" t="s">
        <v>56</v>
      </c>
      <c r="E7" s="28" t="s">
        <v>63</v>
      </c>
      <c r="F7" s="28" t="s">
        <v>72</v>
      </c>
      <c r="G7" s="28" t="s">
        <v>74</v>
      </c>
      <c r="H7" s="35"/>
      <c r="I7" s="33">
        <v>336.5</v>
      </c>
      <c r="J7" s="27">
        <v>323.41</v>
      </c>
      <c r="K7" s="33">
        <f aca="true" t="shared" si="0" ref="K7:K16">H7*I7</f>
        <v>0</v>
      </c>
      <c r="L7" s="41">
        <f aca="true" t="shared" si="1" ref="L7:L16">H7*J7</f>
        <v>0</v>
      </c>
      <c r="M7" s="29">
        <v>3</v>
      </c>
    </row>
    <row r="8" spans="1:13" s="1" customFormat="1" ht="24">
      <c r="A8" s="28">
        <v>5</v>
      </c>
      <c r="B8" s="28" t="s">
        <v>48</v>
      </c>
      <c r="C8" s="28">
        <v>1107501</v>
      </c>
      <c r="D8" s="28" t="s">
        <v>57</v>
      </c>
      <c r="E8" s="28" t="s">
        <v>64</v>
      </c>
      <c r="F8" s="28" t="s">
        <v>72</v>
      </c>
      <c r="G8" s="28" t="s">
        <v>75</v>
      </c>
      <c r="H8" s="35"/>
      <c r="I8" s="33">
        <v>145.9</v>
      </c>
      <c r="J8" s="27">
        <v>118.05</v>
      </c>
      <c r="K8" s="33">
        <f t="shared" si="0"/>
        <v>0</v>
      </c>
      <c r="L8" s="41">
        <f t="shared" si="1"/>
        <v>0</v>
      </c>
      <c r="M8" s="29">
        <v>3</v>
      </c>
    </row>
    <row r="9" spans="1:13" s="1" customFormat="1" ht="24">
      <c r="A9" s="28">
        <v>6</v>
      </c>
      <c r="B9" s="28" t="s">
        <v>48</v>
      </c>
      <c r="C9" s="28">
        <v>1107502</v>
      </c>
      <c r="D9" s="28" t="s">
        <v>57</v>
      </c>
      <c r="E9" s="28" t="s">
        <v>65</v>
      </c>
      <c r="F9" s="28" t="s">
        <v>72</v>
      </c>
      <c r="G9" s="28" t="s">
        <v>75</v>
      </c>
      <c r="H9" s="35"/>
      <c r="I9" s="33">
        <v>254.3</v>
      </c>
      <c r="J9" s="27">
        <v>205.75</v>
      </c>
      <c r="K9" s="33">
        <f t="shared" si="0"/>
        <v>0</v>
      </c>
      <c r="L9" s="41">
        <f t="shared" si="1"/>
        <v>0</v>
      </c>
      <c r="M9" s="29">
        <v>3</v>
      </c>
    </row>
    <row r="10" spans="1:13" s="1" customFormat="1" ht="24">
      <c r="A10" s="28">
        <v>14</v>
      </c>
      <c r="B10" s="28" t="s">
        <v>49</v>
      </c>
      <c r="C10" s="28">
        <v>1103873</v>
      </c>
      <c r="D10" s="28" t="s">
        <v>58</v>
      </c>
      <c r="E10" s="28" t="s">
        <v>65</v>
      </c>
      <c r="F10" s="28" t="s">
        <v>72</v>
      </c>
      <c r="G10" s="28" t="s">
        <v>75</v>
      </c>
      <c r="H10" s="35"/>
      <c r="I10" s="33">
        <v>122.9</v>
      </c>
      <c r="J10" s="27">
        <v>104.35</v>
      </c>
      <c r="K10" s="33">
        <f t="shared" si="0"/>
        <v>0</v>
      </c>
      <c r="L10" s="41">
        <f t="shared" si="1"/>
        <v>0</v>
      </c>
      <c r="M10" s="29">
        <v>3</v>
      </c>
    </row>
    <row r="11" spans="1:13" s="1" customFormat="1" ht="24">
      <c r="A11" s="28">
        <v>15</v>
      </c>
      <c r="B11" s="28" t="s">
        <v>49</v>
      </c>
      <c r="C11" s="28">
        <v>1103874</v>
      </c>
      <c r="D11" s="28" t="s">
        <v>58</v>
      </c>
      <c r="E11" s="28" t="s">
        <v>66</v>
      </c>
      <c r="F11" s="28" t="s">
        <v>72</v>
      </c>
      <c r="G11" s="28" t="s">
        <v>75</v>
      </c>
      <c r="H11" s="35"/>
      <c r="I11" s="33">
        <v>327.4</v>
      </c>
      <c r="J11" s="27">
        <v>278</v>
      </c>
      <c r="K11" s="33">
        <f t="shared" si="0"/>
        <v>0</v>
      </c>
      <c r="L11" s="41">
        <f t="shared" si="1"/>
        <v>0</v>
      </c>
      <c r="M11" s="29">
        <v>3</v>
      </c>
    </row>
    <row r="12" spans="1:13" s="1" customFormat="1" ht="24">
      <c r="A12" s="28">
        <v>23</v>
      </c>
      <c r="B12" s="28" t="s">
        <v>50</v>
      </c>
      <c r="C12" s="28">
        <v>1026131</v>
      </c>
      <c r="D12" s="28" t="s">
        <v>58</v>
      </c>
      <c r="E12" s="28" t="s">
        <v>67</v>
      </c>
      <c r="F12" s="28" t="s">
        <v>72</v>
      </c>
      <c r="G12" s="28" t="s">
        <v>76</v>
      </c>
      <c r="H12" s="35"/>
      <c r="I12" s="33">
        <v>152.9</v>
      </c>
      <c r="J12" s="27">
        <v>144.96</v>
      </c>
      <c r="K12" s="33">
        <f t="shared" si="0"/>
        <v>0</v>
      </c>
      <c r="L12" s="41">
        <f t="shared" si="1"/>
        <v>0</v>
      </c>
      <c r="M12" s="29">
        <v>3</v>
      </c>
    </row>
    <row r="13" spans="1:13" s="1" customFormat="1" ht="36">
      <c r="A13" s="28">
        <v>39</v>
      </c>
      <c r="B13" s="28" t="s">
        <v>51</v>
      </c>
      <c r="C13" s="28">
        <v>1072007</v>
      </c>
      <c r="D13" s="28" t="s">
        <v>59</v>
      </c>
      <c r="E13" s="28" t="s">
        <v>68</v>
      </c>
      <c r="F13" s="28" t="s">
        <v>72</v>
      </c>
      <c r="G13" s="28" t="s">
        <v>77</v>
      </c>
      <c r="H13" s="35"/>
      <c r="I13" s="33">
        <v>585.4</v>
      </c>
      <c r="J13" s="27">
        <v>564.97</v>
      </c>
      <c r="K13" s="33">
        <f t="shared" si="0"/>
        <v>0</v>
      </c>
      <c r="L13" s="41">
        <f t="shared" si="1"/>
        <v>0</v>
      </c>
      <c r="M13" s="29">
        <v>2</v>
      </c>
    </row>
    <row r="14" spans="1:13" s="1" customFormat="1" ht="36">
      <c r="A14" s="28">
        <v>40</v>
      </c>
      <c r="B14" s="28" t="s">
        <v>52</v>
      </c>
      <c r="C14" s="28">
        <v>7114610</v>
      </c>
      <c r="D14" s="28" t="s">
        <v>60</v>
      </c>
      <c r="E14" s="28" t="s">
        <v>69</v>
      </c>
      <c r="F14" s="28" t="s">
        <v>72</v>
      </c>
      <c r="G14" s="28" t="s">
        <v>78</v>
      </c>
      <c r="H14" s="35"/>
      <c r="I14" s="33">
        <v>2971.4</v>
      </c>
      <c r="J14" s="27">
        <v>2796.98</v>
      </c>
      <c r="K14" s="33">
        <f t="shared" si="0"/>
        <v>0</v>
      </c>
      <c r="L14" s="41">
        <f t="shared" si="1"/>
        <v>0</v>
      </c>
      <c r="M14" s="29">
        <v>3</v>
      </c>
    </row>
    <row r="15" spans="1:13" s="1" customFormat="1" ht="36">
      <c r="A15" s="28">
        <v>44</v>
      </c>
      <c r="B15" s="28" t="s">
        <v>53</v>
      </c>
      <c r="C15" s="28">
        <v>1058047</v>
      </c>
      <c r="D15" s="28" t="s">
        <v>57</v>
      </c>
      <c r="E15" s="28" t="s">
        <v>70</v>
      </c>
      <c r="F15" s="28" t="s">
        <v>72</v>
      </c>
      <c r="G15" s="28" t="s">
        <v>79</v>
      </c>
      <c r="H15" s="35"/>
      <c r="I15" s="33">
        <v>409</v>
      </c>
      <c r="J15" s="27">
        <v>389.82</v>
      </c>
      <c r="K15" s="33">
        <f t="shared" si="0"/>
        <v>0</v>
      </c>
      <c r="L15" s="41">
        <f t="shared" si="1"/>
        <v>0</v>
      </c>
      <c r="M15" s="29">
        <v>3</v>
      </c>
    </row>
    <row r="16" spans="1:13" s="1" customFormat="1" ht="24">
      <c r="A16" s="28">
        <v>45</v>
      </c>
      <c r="B16" s="28" t="s">
        <v>54</v>
      </c>
      <c r="C16" s="28" t="s">
        <v>45</v>
      </c>
      <c r="D16" s="28" t="s">
        <v>61</v>
      </c>
      <c r="E16" s="28" t="s">
        <v>71</v>
      </c>
      <c r="F16" s="28" t="s">
        <v>72</v>
      </c>
      <c r="G16" s="28" t="s">
        <v>80</v>
      </c>
      <c r="H16" s="35"/>
      <c r="I16" s="33">
        <v>236.5</v>
      </c>
      <c r="J16" s="27">
        <v>236.5</v>
      </c>
      <c r="K16" s="33">
        <f t="shared" si="0"/>
        <v>0</v>
      </c>
      <c r="L16" s="41">
        <f t="shared" si="1"/>
        <v>0</v>
      </c>
      <c r="M16" s="29">
        <v>1</v>
      </c>
    </row>
    <row r="17" spans="1:13" s="1" customFormat="1" ht="15.75" customHeight="1">
      <c r="A17" s="36" t="s">
        <v>35</v>
      </c>
      <c r="B17" s="36"/>
      <c r="C17" s="36"/>
      <c r="D17" s="36"/>
      <c r="E17" s="36"/>
      <c r="F17" s="36"/>
      <c r="G17" s="36"/>
      <c r="H17" s="36"/>
      <c r="I17" s="36"/>
      <c r="J17" s="36"/>
      <c r="K17" s="30">
        <f>SUM(K6:K16)</f>
        <v>0</v>
      </c>
      <c r="L17" s="30">
        <f>SUM(L6:L16)</f>
        <v>0</v>
      </c>
      <c r="M17" s="2">
        <v>0.1</v>
      </c>
    </row>
    <row r="18" spans="1:13" ht="15.75" customHeight="1">
      <c r="A18" s="37" t="s">
        <v>7</v>
      </c>
      <c r="B18" s="37"/>
      <c r="C18" s="37"/>
      <c r="D18" s="37"/>
      <c r="E18" s="37"/>
      <c r="F18" s="37"/>
      <c r="G18" s="37"/>
      <c r="H18" s="37"/>
      <c r="I18" s="37"/>
      <c r="J18" s="37"/>
      <c r="K18" s="31">
        <f>K17*0.1</f>
        <v>0</v>
      </c>
      <c r="L18" s="31">
        <f>L17*0.1</f>
        <v>0</v>
      </c>
      <c r="M18" s="3"/>
    </row>
    <row r="19" spans="1:13" ht="15.75" customHeight="1">
      <c r="A19" s="37" t="s">
        <v>36</v>
      </c>
      <c r="B19" s="37"/>
      <c r="C19" s="37"/>
      <c r="D19" s="37"/>
      <c r="E19" s="37"/>
      <c r="F19" s="37"/>
      <c r="G19" s="37"/>
      <c r="H19" s="37"/>
      <c r="I19" s="37"/>
      <c r="J19" s="37"/>
      <c r="K19" s="31">
        <f>K17+K18</f>
        <v>0</v>
      </c>
      <c r="L19" s="31">
        <f>L17+L18</f>
        <v>0</v>
      </c>
      <c r="M19" s="3"/>
    </row>
  </sheetData>
  <sheetProtection/>
  <mergeCells count="3">
    <mergeCell ref="A17:J17"/>
    <mergeCell ref="A19:J19"/>
    <mergeCell ref="A18:J18"/>
  </mergeCells>
  <printOptions/>
  <pageMargins left="0.7086614173228347" right="0.7086614173228347" top="0.7480314960629921" bottom="0.7480314960629921" header="0.31496062992125984" footer="0.31496062992125984"/>
  <pageSetup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5"/>
  <sheetViews>
    <sheetView zoomScalePageLayoutView="0" workbookViewId="0" topLeftCell="A1">
      <selection activeCell="E6" sqref="E6"/>
    </sheetView>
  </sheetViews>
  <sheetFormatPr defaultColWidth="9.140625" defaultRowHeight="15"/>
  <cols>
    <col min="2" max="2" width="31.00390625" style="0" customWidth="1"/>
    <col min="3" max="3" width="31.28125" style="0" customWidth="1"/>
    <col min="5" max="5" width="25.7109375" style="0" customWidth="1"/>
    <col min="6" max="6" width="27.57421875" style="0" customWidth="1"/>
    <col min="7" max="7" width="23.28125" style="0" customWidth="1"/>
  </cols>
  <sheetData>
    <row r="2" spans="2:7" ht="15">
      <c r="B2" s="4" t="s">
        <v>8</v>
      </c>
      <c r="C2" s="4"/>
      <c r="D2" s="4"/>
      <c r="E2" s="5" t="s">
        <v>44</v>
      </c>
      <c r="F2" s="6"/>
      <c r="G2" s="6"/>
    </row>
    <row r="4" spans="2:7" ht="15.75" thickBot="1">
      <c r="B4" s="6"/>
      <c r="C4" s="6"/>
      <c r="D4" s="6"/>
      <c r="E4" s="6"/>
      <c r="F4" s="6"/>
      <c r="G4" s="6"/>
    </row>
    <row r="5" spans="2:7" ht="24.75" thickBot="1">
      <c r="B5" s="7" t="s">
        <v>9</v>
      </c>
      <c r="C5" s="8" t="s">
        <v>40</v>
      </c>
      <c r="D5" s="6"/>
      <c r="E5" s="9" t="s">
        <v>10</v>
      </c>
      <c r="F5" s="10" t="s">
        <v>11</v>
      </c>
      <c r="G5" s="11" t="s">
        <v>12</v>
      </c>
    </row>
    <row r="6" spans="2:7" ht="15.75" thickBot="1">
      <c r="B6" s="12"/>
      <c r="C6" s="13"/>
      <c r="D6" s="6"/>
      <c r="E6" s="14">
        <f>SUM('Phoenix Pharma d.o.o'!K6:K16)</f>
        <v>0</v>
      </c>
      <c r="F6" s="14">
        <f>SUM('Phoenix Pharma d.o.o'!L6:L16)</f>
        <v>0</v>
      </c>
      <c r="G6" s="15">
        <f>F6*1.1</f>
        <v>0</v>
      </c>
    </row>
    <row r="7" spans="2:7" ht="24.75" thickBot="1">
      <c r="B7" s="7" t="s">
        <v>13</v>
      </c>
      <c r="C7" s="16" t="s">
        <v>14</v>
      </c>
      <c r="D7" s="6"/>
      <c r="E7" s="38" t="s">
        <v>15</v>
      </c>
      <c r="F7" s="39"/>
      <c r="G7" s="40"/>
    </row>
    <row r="8" spans="2:7" ht="15.75" thickBot="1">
      <c r="B8" s="12"/>
      <c r="C8" s="13"/>
      <c r="D8" s="6"/>
      <c r="E8" s="17">
        <f>E6/1000</f>
        <v>0</v>
      </c>
      <c r="F8" s="17">
        <f>F6/1000</f>
        <v>0</v>
      </c>
      <c r="G8" s="18">
        <f>G6/1000</f>
        <v>0</v>
      </c>
    </row>
    <row r="9" spans="2:7" ht="15">
      <c r="B9" s="7" t="s">
        <v>16</v>
      </c>
      <c r="C9" s="16" t="s">
        <v>17</v>
      </c>
      <c r="D9" s="6"/>
      <c r="E9" s="13"/>
      <c r="F9" s="13"/>
      <c r="G9" s="19"/>
    </row>
    <row r="10" spans="2:7" ht="15">
      <c r="B10" s="12"/>
      <c r="C10" s="13"/>
      <c r="D10" s="6"/>
      <c r="E10" s="13"/>
      <c r="F10" s="13"/>
      <c r="G10" s="19"/>
    </row>
    <row r="11" spans="2:7" ht="15">
      <c r="B11" s="7" t="s">
        <v>18</v>
      </c>
      <c r="C11" s="16" t="s">
        <v>19</v>
      </c>
      <c r="D11" s="6"/>
      <c r="E11" s="13"/>
      <c r="F11" s="13"/>
      <c r="G11" s="19"/>
    </row>
    <row r="12" spans="2:7" ht="15">
      <c r="B12" s="12"/>
      <c r="C12" s="13"/>
      <c r="D12" s="6"/>
      <c r="E12" s="6"/>
      <c r="F12" s="6"/>
      <c r="G12" s="19"/>
    </row>
    <row r="13" spans="2:7" ht="15.75">
      <c r="B13" s="7" t="s">
        <v>20</v>
      </c>
      <c r="C13" s="16" t="s">
        <v>21</v>
      </c>
      <c r="D13" s="6"/>
      <c r="E13" s="20" t="s">
        <v>22</v>
      </c>
      <c r="F13" s="21">
        <f>SUBTOTAL(101,'Phoenix Pharma d.o.o'!M6:M16)</f>
        <v>2.727272727272727</v>
      </c>
      <c r="G13" s="19"/>
    </row>
    <row r="14" spans="2:7" ht="15">
      <c r="B14" s="12"/>
      <c r="C14" s="13"/>
      <c r="D14" s="6"/>
      <c r="E14" s="13"/>
      <c r="F14" s="13"/>
      <c r="G14" s="19"/>
    </row>
    <row r="15" spans="2:7" ht="15">
      <c r="B15" s="7" t="s">
        <v>23</v>
      </c>
      <c r="C15" s="8" t="s">
        <v>24</v>
      </c>
      <c r="D15" s="6"/>
      <c r="E15" s="20" t="s">
        <v>25</v>
      </c>
      <c r="F15" s="16" t="s">
        <v>26</v>
      </c>
      <c r="G15" s="6"/>
    </row>
    <row r="16" spans="2:7" ht="15">
      <c r="B16" s="12"/>
      <c r="C16" s="13"/>
      <c r="D16" s="6"/>
      <c r="E16" s="6"/>
      <c r="F16" s="6"/>
      <c r="G16" s="6"/>
    </row>
    <row r="17" spans="2:7" ht="25.5">
      <c r="B17" s="7" t="s">
        <v>27</v>
      </c>
      <c r="C17" s="8" t="s">
        <v>41</v>
      </c>
      <c r="D17" s="6"/>
      <c r="E17" s="6"/>
      <c r="F17" s="6"/>
      <c r="G17" s="6"/>
    </row>
    <row r="18" spans="2:7" ht="15">
      <c r="B18" s="12"/>
      <c r="C18" s="13"/>
      <c r="D18" s="6"/>
      <c r="E18" s="6"/>
      <c r="F18" s="6"/>
      <c r="G18" s="6"/>
    </row>
    <row r="19" spans="2:3" ht="15">
      <c r="B19" s="7" t="s">
        <v>28</v>
      </c>
      <c r="C19" s="8" t="s">
        <v>29</v>
      </c>
    </row>
    <row r="20" spans="2:3" ht="15">
      <c r="B20" s="12"/>
      <c r="C20" s="13"/>
    </row>
    <row r="21" spans="2:3" ht="25.5">
      <c r="B21" s="7" t="s">
        <v>30</v>
      </c>
      <c r="C21" s="32" t="s">
        <v>42</v>
      </c>
    </row>
    <row r="35" ht="15">
      <c r="B35" s="25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Markovic</dc:creator>
  <cp:keywords/>
  <dc:description/>
  <cp:lastModifiedBy>Branislav Pribanovic</cp:lastModifiedBy>
  <cp:lastPrinted>2017-07-20T11:25:50Z</cp:lastPrinted>
  <dcterms:created xsi:type="dcterms:W3CDTF">2016-01-05T12:06:43Z</dcterms:created>
  <dcterms:modified xsi:type="dcterms:W3CDTF">2017-07-21T11:23:14Z</dcterms:modified>
  <cp:category/>
  <cp:version/>
  <cp:contentType/>
  <cp:contentStatus/>
</cp:coreProperties>
</file>