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>
    <definedName name="_xlnm.Print_Area" localSheetId="0">'specifikacija'!$A$1:$N$22</definedName>
  </definedNames>
  <calcPr fullCalcOnLoad="1"/>
</workbook>
</file>

<file path=xl/sharedStrings.xml><?xml version="1.0" encoding="utf-8"?>
<sst xmlns="http://schemas.openxmlformats.org/spreadsheetml/2006/main" count="115" uniqueCount="103">
  <si>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</si>
  <si>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</si>
  <si>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</si>
  <si>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</si>
  <si>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</si>
  <si>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</si>
  <si>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</si>
  <si>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</si>
  <si>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</si>
  <si>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</si>
  <si>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</si>
  <si>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</si>
  <si>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</si>
  <si>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</si>
  <si>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</si>
  <si>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</si>
  <si>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</si>
  <si>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</si>
  <si>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</si>
  <si>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</si>
  <si>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</si>
  <si>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</si>
  <si>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</si>
  <si>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</si>
  <si>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</si>
  <si>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</si>
  <si>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</si>
  <si>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</si>
  <si>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</si>
  <si>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</si>
  <si>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</si>
  <si>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temozolomid</t>
  </si>
  <si>
    <t>1031430 1031431 1031432 1031433</t>
  </si>
  <si>
    <t>kapsula tvrda</t>
  </si>
  <si>
    <t>5 mg i 20 mg i 100 mg i 250 mg</t>
  </si>
  <si>
    <t>mg</t>
  </si>
  <si>
    <t>Schering Plough Labo N.V./ Italija</t>
  </si>
  <si>
    <t>peginterferon alfa -2b</t>
  </si>
  <si>
    <t>Schering-Plough LABO N.V.</t>
  </si>
  <si>
    <t>prašak i rastvarač za rastvor za injekciju</t>
  </si>
  <si>
    <t>80 mcg</t>
  </si>
  <si>
    <t>100 mcg</t>
  </si>
  <si>
    <t>120 mcg</t>
  </si>
  <si>
    <t>150 mcg</t>
  </si>
  <si>
    <t>pen sa uloškom</t>
  </si>
  <si>
    <t>PHOENIX PHARMA D.O.O.</t>
  </si>
  <si>
    <t>0328631</t>
  </si>
  <si>
    <t>0328900</t>
  </si>
  <si>
    <t>0328632</t>
  </si>
  <si>
    <t>0328633</t>
  </si>
  <si>
    <t>ПРИЛОГ 1 УГОВОРА - СПЕЦИФИКАЦИЈА ЛЕКОВА СА ЦЕНАМА</t>
  </si>
  <si>
    <t>epoetin zeta</t>
  </si>
  <si>
    <t>Hemofarm a.d.</t>
  </si>
  <si>
    <t>rastvor za injekciju</t>
  </si>
  <si>
    <t>2000 i.j.</t>
  </si>
  <si>
    <t>injekcioni špric</t>
  </si>
  <si>
    <t>0069227</t>
  </si>
  <si>
    <t>gefitinib</t>
  </si>
  <si>
    <t>1039398</t>
  </si>
  <si>
    <t>AstraZeneca UK Limited</t>
  </si>
  <si>
    <t>film tableta</t>
  </si>
  <si>
    <t>250 mg</t>
  </si>
  <si>
    <t>nilotinib</t>
  </si>
  <si>
    <t>Novartis Pharma Stein AG</t>
  </si>
  <si>
    <t>kapsula, tvrda</t>
  </si>
  <si>
    <t>200 mg</t>
  </si>
  <si>
    <t>bortezomib 1 mg</t>
  </si>
  <si>
    <t>0039101</t>
  </si>
  <si>
    <t>Janssen Pharmaceutica N.V.</t>
  </si>
  <si>
    <t>prašak za rastvor za injekciju</t>
  </si>
  <si>
    <t>1 mg</t>
  </si>
  <si>
    <t>bočica</t>
  </si>
  <si>
    <t>bortezomib 3,5 mg</t>
  </si>
  <si>
    <t>0039100
0039666</t>
  </si>
  <si>
    <t>Janssen Pharmaceutica N.V./
Zdravlje AD Leskovac</t>
  </si>
  <si>
    <t>1 po 3,5 mg</t>
  </si>
  <si>
    <t>infliksimab - referentni lek</t>
  </si>
  <si>
    <t>0014220</t>
  </si>
  <si>
    <t>Janssen Biologics B.V.</t>
  </si>
  <si>
    <t>prašak za koncentrat za rastvor za infuziju</t>
  </si>
  <si>
    <t>100 mg</t>
  </si>
  <si>
    <t>golimumab</t>
  </si>
  <si>
    <t>0014205</t>
  </si>
  <si>
    <t>50 mg</t>
  </si>
  <si>
    <t>Укупно за партију 29</t>
  </si>
  <si>
    <t>404-1-110/17-22</t>
  </si>
  <si>
    <t>TEMODAL</t>
  </si>
  <si>
    <t>EQRALYS</t>
  </si>
  <si>
    <t>PEGINTRON</t>
  </si>
  <si>
    <t>VELCADE</t>
  </si>
  <si>
    <t>VELCADE
BORTEADE</t>
  </si>
  <si>
    <t>REMICADE®</t>
  </si>
  <si>
    <t>SIMPONI</t>
  </si>
  <si>
    <t>ПРОЦЕЊЕНА ВРЕДНОСТ</t>
  </si>
  <si>
    <t>УГОВОРЕНА ВРЕДНОСТ   (без ПДВ-a)</t>
  </si>
  <si>
    <t>УГОВОРЕНА ВРЕДНОСТ          (са ПДВ-ом)</t>
  </si>
  <si>
    <t>Обликована по партијама, централизована, оквирни споразум</t>
  </si>
  <si>
    <t>У хиљадама динара (за УЈН)</t>
  </si>
  <si>
    <t>Класичан сектор - приходи из буџета</t>
  </si>
  <si>
    <t>Број решења УЈН</t>
  </si>
  <si>
    <t>нема</t>
  </si>
  <si>
    <t>IRESSA</t>
  </si>
  <si>
    <t>TАSIGNА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</si>
</sst>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4" fontId="47" fillId="0" borderId="11" xfId="0" applyNumberFormat="1" applyFont="1" applyFill="1" applyBorder="1" applyAlignment="1">
      <alignment vertical="center" wrapText="1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3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49" fontId="39" fillId="0" borderId="0" xfId="0" applyNumberFormat="1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49" fontId="46" fillId="34" borderId="18" xfId="0" applyNumberFormat="1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5" borderId="18" xfId="0" applyFont="1" applyFill="1" applyBorder="1" applyAlignment="1">
      <alignment horizontal="center" vertical="center" wrapText="1"/>
    </xf>
    <xf numFmtId="4" fontId="46" fillId="35" borderId="18" xfId="0" applyNumberFormat="1" applyFont="1" applyFill="1" applyBorder="1" applyAlignment="1">
      <alignment horizontal="center" vertical="center" wrapText="1"/>
    </xf>
    <xf numFmtId="4" fontId="46" fillId="34" borderId="19" xfId="0" applyNumberFormat="1" applyFont="1" applyFill="1" applyBorder="1" applyAlignment="1">
      <alignment horizontal="center" vertical="center" wrapText="1"/>
    </xf>
    <xf numFmtId="4" fontId="46" fillId="35" borderId="20" xfId="0" applyNumberFormat="1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6" fillId="34" borderId="18" xfId="56" applyNumberFormat="1" applyFont="1" applyFill="1" applyBorder="1" applyAlignment="1">
      <alignment horizontal="center" vertical="center" wrapText="1"/>
      <protection/>
    </xf>
    <xf numFmtId="4" fontId="46" fillId="33" borderId="10" xfId="0" applyNumberFormat="1" applyFont="1" applyFill="1" applyBorder="1" applyAlignment="1">
      <alignment horizontal="center" vertical="center" wrapText="1"/>
    </xf>
    <xf numFmtId="4" fontId="46" fillId="33" borderId="24" xfId="0" applyNumberFormat="1" applyFont="1" applyFill="1" applyBorder="1" applyAlignment="1">
      <alignment horizontal="center" vertical="center" wrapText="1"/>
    </xf>
    <xf numFmtId="4" fontId="46" fillId="0" borderId="25" xfId="0" applyNumberFormat="1" applyFont="1" applyBorder="1" applyAlignment="1">
      <alignment horizontal="right" vertical="center" wrapText="1"/>
    </xf>
    <xf numFmtId="4" fontId="46" fillId="0" borderId="25" xfId="0" applyNumberFormat="1" applyFont="1" applyBorder="1" applyAlignment="1">
      <alignment horizontal="right" vertical="center"/>
    </xf>
    <xf numFmtId="4" fontId="46" fillId="33" borderId="25" xfId="0" applyNumberFormat="1" applyFont="1" applyFill="1" applyBorder="1" applyAlignment="1">
      <alignment horizontal="right" vertical="center" wrapText="1"/>
    </xf>
    <xf numFmtId="4" fontId="46" fillId="33" borderId="26" xfId="0" applyNumberFormat="1" applyFont="1" applyFill="1" applyBorder="1" applyAlignment="1">
      <alignment horizontal="right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3" fontId="49" fillId="0" borderId="10" xfId="0" applyNumberFormat="1" applyFont="1" applyFill="1" applyBorder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5" fillId="0" borderId="10" xfId="55" applyNumberFormat="1" applyFont="1" applyFill="1" applyBorder="1" applyAlignment="1">
      <alignment horizontal="center" vertical="center" wrapText="1"/>
      <protection/>
    </xf>
    <xf numFmtId="4" fontId="50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right" vertical="center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right" vertical="center" wrapText="1"/>
    </xf>
    <xf numFmtId="0" fontId="46" fillId="33" borderId="24" xfId="0" applyFont="1" applyFill="1" applyBorder="1" applyAlignment="1">
      <alignment horizontal="right" vertical="center" wrapText="1"/>
    </xf>
    <xf numFmtId="0" fontId="46" fillId="33" borderId="21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4" fontId="47" fillId="33" borderId="14" xfId="55" applyNumberFormat="1" applyFont="1" applyFill="1" applyBorder="1" applyAlignment="1">
      <alignment horizontal="center" vertical="center" wrapText="1"/>
      <protection/>
    </xf>
    <xf numFmtId="4" fontId="47" fillId="33" borderId="12" xfId="55" applyNumberFormat="1" applyFont="1" applyFill="1" applyBorder="1" applyAlignment="1">
      <alignment horizontal="center" vertical="center" wrapText="1"/>
      <protection/>
    </xf>
    <xf numFmtId="4" fontId="47" fillId="33" borderId="16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7.8515625" style="19" customWidth="1"/>
    <col min="2" max="2" width="13.421875" style="20" customWidth="1"/>
    <col min="3" max="3" width="10.421875" style="24" customWidth="1"/>
    <col min="4" max="4" width="13.57421875" style="2" customWidth="1"/>
    <col min="5" max="5" width="16.7109375" style="20" customWidth="1"/>
    <col min="6" max="6" width="14.8515625" style="2" customWidth="1"/>
    <col min="7" max="7" width="9.140625" style="2" customWidth="1"/>
    <col min="8" max="8" width="12.57421875" style="2" customWidth="1"/>
    <col min="9" max="9" width="9.140625" style="2" customWidth="1"/>
    <col min="10" max="10" width="11.57421875" style="2" hidden="1" customWidth="1"/>
    <col min="11" max="11" width="12.421875" style="2" customWidth="1"/>
    <col min="12" max="12" width="12.421875" style="2" hidden="1" customWidth="1"/>
    <col min="13" max="13" width="15.7109375" style="2" bestFit="1" customWidth="1"/>
    <col min="14" max="14" width="11.421875" style="2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7"/>
    </row>
    <row r="3" spans="1:15" ht="12.75" customHeight="1">
      <c r="A3" s="67" t="s">
        <v>45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17"/>
    </row>
    <row r="5" ht="13.5" thickBot="1"/>
    <row r="6" spans="1:14" ht="53.25" customHeight="1" thickTop="1">
      <c r="A6" s="26" t="s">
        <v>26</v>
      </c>
      <c r="B6" s="44" t="s">
        <v>29</v>
      </c>
      <c r="C6" s="27" t="s">
        <v>0</v>
      </c>
      <c r="D6" s="28" t="s">
        <v>30</v>
      </c>
      <c r="E6" s="28" t="s">
        <v>2</v>
      </c>
      <c r="F6" s="28" t="s">
        <v>1</v>
      </c>
      <c r="G6" s="28" t="s">
        <v>10</v>
      </c>
      <c r="H6" s="45" t="s">
        <v>3</v>
      </c>
      <c r="I6" s="28" t="s">
        <v>4</v>
      </c>
      <c r="J6" s="29" t="s">
        <v>5</v>
      </c>
      <c r="K6" s="28" t="s">
        <v>6</v>
      </c>
      <c r="L6" s="30" t="s">
        <v>7</v>
      </c>
      <c r="M6" s="31" t="s">
        <v>8</v>
      </c>
      <c r="N6" s="32" t="s">
        <v>9</v>
      </c>
    </row>
    <row r="7" spans="1:14" s="22" customFormat="1" ht="34.5" customHeight="1">
      <c r="A7" s="33">
        <v>4</v>
      </c>
      <c r="B7" s="7" t="s">
        <v>51</v>
      </c>
      <c r="C7" s="43" t="s">
        <v>56</v>
      </c>
      <c r="D7" s="25" t="s">
        <v>87</v>
      </c>
      <c r="E7" s="25" t="s">
        <v>52</v>
      </c>
      <c r="F7" s="7" t="s">
        <v>53</v>
      </c>
      <c r="G7" s="7" t="s">
        <v>54</v>
      </c>
      <c r="H7" s="7" t="s">
        <v>55</v>
      </c>
      <c r="I7" s="41"/>
      <c r="J7" s="40">
        <v>1200.05</v>
      </c>
      <c r="K7" s="40">
        <v>1133</v>
      </c>
      <c r="L7" s="35">
        <f aca="true" t="shared" si="0" ref="L7:L16">I7*J7</f>
        <v>0</v>
      </c>
      <c r="M7" s="48">
        <f aca="true" t="shared" si="1" ref="M7:M16">I7*K7</f>
        <v>0</v>
      </c>
      <c r="N7" s="34">
        <v>3</v>
      </c>
    </row>
    <row r="8" spans="1:14" s="22" customFormat="1" ht="65.25" customHeight="1">
      <c r="A8" s="33">
        <v>9</v>
      </c>
      <c r="B8" s="7" t="s">
        <v>31</v>
      </c>
      <c r="C8" s="43" t="s">
        <v>32</v>
      </c>
      <c r="D8" s="25" t="s">
        <v>86</v>
      </c>
      <c r="E8" s="25" t="s">
        <v>36</v>
      </c>
      <c r="F8" s="7" t="s">
        <v>33</v>
      </c>
      <c r="G8" s="7" t="s">
        <v>34</v>
      </c>
      <c r="H8" s="7" t="s">
        <v>35</v>
      </c>
      <c r="I8" s="41"/>
      <c r="J8" s="40">
        <v>24.5</v>
      </c>
      <c r="K8" s="58">
        <v>24.31</v>
      </c>
      <c r="L8" s="35">
        <f t="shared" si="0"/>
        <v>0</v>
      </c>
      <c r="M8" s="48">
        <f t="shared" si="1"/>
        <v>0</v>
      </c>
      <c r="N8" s="34">
        <v>1</v>
      </c>
    </row>
    <row r="9" spans="1:14" s="22" customFormat="1" ht="34.5" customHeight="1">
      <c r="A9" s="33">
        <v>19</v>
      </c>
      <c r="B9" s="7" t="s">
        <v>57</v>
      </c>
      <c r="C9" s="43" t="s">
        <v>58</v>
      </c>
      <c r="D9" s="25" t="s">
        <v>101</v>
      </c>
      <c r="E9" s="25" t="s">
        <v>59</v>
      </c>
      <c r="F9" s="7" t="s">
        <v>60</v>
      </c>
      <c r="G9" s="7" t="s">
        <v>61</v>
      </c>
      <c r="H9" s="7" t="s">
        <v>60</v>
      </c>
      <c r="I9" s="41"/>
      <c r="J9" s="40">
        <v>7445.66</v>
      </c>
      <c r="K9" s="40">
        <v>6886.3</v>
      </c>
      <c r="L9" s="35">
        <f t="shared" si="0"/>
        <v>0</v>
      </c>
      <c r="M9" s="48">
        <f t="shared" si="1"/>
        <v>0</v>
      </c>
      <c r="N9" s="34">
        <v>3</v>
      </c>
    </row>
    <row r="10" spans="1:14" s="22" customFormat="1" ht="39" customHeight="1">
      <c r="A10" s="33">
        <v>23</v>
      </c>
      <c r="B10" s="25" t="s">
        <v>62</v>
      </c>
      <c r="C10" s="25">
        <v>1039710</v>
      </c>
      <c r="D10" s="25" t="s">
        <v>102</v>
      </c>
      <c r="E10" s="25" t="s">
        <v>63</v>
      </c>
      <c r="F10" s="25" t="s">
        <v>64</v>
      </c>
      <c r="G10" s="25" t="s">
        <v>65</v>
      </c>
      <c r="H10" s="25" t="s">
        <v>64</v>
      </c>
      <c r="I10" s="41"/>
      <c r="J10" s="40">
        <v>3419.54</v>
      </c>
      <c r="K10" s="40">
        <v>3391.5</v>
      </c>
      <c r="L10" s="35">
        <f t="shared" si="0"/>
        <v>0</v>
      </c>
      <c r="M10" s="48">
        <f t="shared" si="1"/>
        <v>0</v>
      </c>
      <c r="N10" s="34">
        <v>2</v>
      </c>
    </row>
    <row r="11" spans="1:14" s="22" customFormat="1" ht="39.75" customHeight="1">
      <c r="A11" s="33">
        <v>27</v>
      </c>
      <c r="B11" s="7" t="s">
        <v>66</v>
      </c>
      <c r="C11" s="43" t="s">
        <v>67</v>
      </c>
      <c r="D11" s="25" t="s">
        <v>89</v>
      </c>
      <c r="E11" s="25" t="s">
        <v>68</v>
      </c>
      <c r="F11" s="7" t="s">
        <v>69</v>
      </c>
      <c r="G11" s="7" t="s">
        <v>70</v>
      </c>
      <c r="H11" s="7" t="s">
        <v>71</v>
      </c>
      <c r="I11" s="41"/>
      <c r="J11" s="40">
        <v>19615.9</v>
      </c>
      <c r="K11" s="40">
        <v>13338.81</v>
      </c>
      <c r="L11" s="35">
        <f t="shared" si="0"/>
        <v>0</v>
      </c>
      <c r="M11" s="48">
        <f t="shared" si="1"/>
        <v>0</v>
      </c>
      <c r="N11" s="34">
        <v>1</v>
      </c>
    </row>
    <row r="12" spans="1:14" s="22" customFormat="1" ht="57" customHeight="1">
      <c r="A12" s="33">
        <v>28</v>
      </c>
      <c r="B12" s="7" t="s">
        <v>72</v>
      </c>
      <c r="C12" s="43" t="s">
        <v>73</v>
      </c>
      <c r="D12" s="25" t="s">
        <v>90</v>
      </c>
      <c r="E12" s="25" t="s">
        <v>74</v>
      </c>
      <c r="F12" s="7" t="s">
        <v>69</v>
      </c>
      <c r="G12" s="7" t="s">
        <v>75</v>
      </c>
      <c r="H12" s="7" t="s">
        <v>71</v>
      </c>
      <c r="I12" s="41"/>
      <c r="J12" s="40">
        <v>68655.7</v>
      </c>
      <c r="K12" s="40">
        <v>46685.88</v>
      </c>
      <c r="L12" s="35">
        <f t="shared" si="0"/>
        <v>0</v>
      </c>
      <c r="M12" s="48">
        <f t="shared" si="1"/>
        <v>0</v>
      </c>
      <c r="N12" s="34">
        <v>1</v>
      </c>
    </row>
    <row r="13" spans="1:14" ht="21" customHeight="1">
      <c r="A13" s="70">
        <v>29</v>
      </c>
      <c r="B13" s="68" t="s">
        <v>37</v>
      </c>
      <c r="C13" s="37" t="s">
        <v>46</v>
      </c>
      <c r="D13" s="25" t="s">
        <v>88</v>
      </c>
      <c r="E13" s="68" t="s">
        <v>38</v>
      </c>
      <c r="F13" s="68" t="s">
        <v>39</v>
      </c>
      <c r="G13" s="7" t="s">
        <v>40</v>
      </c>
      <c r="H13" s="69" t="s">
        <v>44</v>
      </c>
      <c r="I13" s="41"/>
      <c r="J13" s="40">
        <v>13463.5</v>
      </c>
      <c r="K13" s="42">
        <v>13463.5</v>
      </c>
      <c r="L13" s="35">
        <f t="shared" si="0"/>
        <v>0</v>
      </c>
      <c r="M13" s="48">
        <f t="shared" si="1"/>
        <v>0</v>
      </c>
      <c r="N13" s="60">
        <v>1</v>
      </c>
    </row>
    <row r="14" spans="1:14" s="21" customFormat="1" ht="21" customHeight="1">
      <c r="A14" s="70"/>
      <c r="B14" s="68"/>
      <c r="C14" s="37" t="s">
        <v>47</v>
      </c>
      <c r="D14" s="38" t="s">
        <v>88</v>
      </c>
      <c r="E14" s="68"/>
      <c r="F14" s="68"/>
      <c r="G14" s="7" t="s">
        <v>41</v>
      </c>
      <c r="H14" s="69"/>
      <c r="I14" s="41"/>
      <c r="J14" s="40">
        <v>17059</v>
      </c>
      <c r="K14" s="42">
        <v>17059</v>
      </c>
      <c r="L14" s="35">
        <f t="shared" si="0"/>
        <v>0</v>
      </c>
      <c r="M14" s="48">
        <f t="shared" si="1"/>
        <v>0</v>
      </c>
      <c r="N14" s="61"/>
    </row>
    <row r="15" spans="1:14" s="21" customFormat="1" ht="21" customHeight="1">
      <c r="A15" s="70"/>
      <c r="B15" s="68"/>
      <c r="C15" s="37" t="s">
        <v>48</v>
      </c>
      <c r="D15" s="38" t="s">
        <v>88</v>
      </c>
      <c r="E15" s="68"/>
      <c r="F15" s="68"/>
      <c r="G15" s="7" t="s">
        <v>42</v>
      </c>
      <c r="H15" s="69"/>
      <c r="I15" s="41"/>
      <c r="J15" s="40">
        <v>19948.1</v>
      </c>
      <c r="K15" s="42">
        <v>19948.1</v>
      </c>
      <c r="L15" s="35">
        <f t="shared" si="0"/>
        <v>0</v>
      </c>
      <c r="M15" s="48">
        <f t="shared" si="1"/>
        <v>0</v>
      </c>
      <c r="N15" s="61"/>
    </row>
    <row r="16" spans="1:14" s="20" customFormat="1" ht="21" customHeight="1">
      <c r="A16" s="70"/>
      <c r="B16" s="68"/>
      <c r="C16" s="37" t="s">
        <v>49</v>
      </c>
      <c r="D16" s="38" t="s">
        <v>88</v>
      </c>
      <c r="E16" s="68"/>
      <c r="F16" s="68"/>
      <c r="G16" s="7" t="s">
        <v>43</v>
      </c>
      <c r="H16" s="69"/>
      <c r="I16" s="41"/>
      <c r="J16" s="40">
        <v>25792.1</v>
      </c>
      <c r="K16" s="42">
        <v>25792.1</v>
      </c>
      <c r="L16" s="35">
        <f t="shared" si="0"/>
        <v>0</v>
      </c>
      <c r="M16" s="48">
        <f t="shared" si="1"/>
        <v>0</v>
      </c>
      <c r="N16" s="61"/>
    </row>
    <row r="17" spans="1:14" s="22" customFormat="1" ht="25.5" customHeight="1">
      <c r="A17" s="70"/>
      <c r="B17" s="68"/>
      <c r="C17" s="59" t="s">
        <v>84</v>
      </c>
      <c r="D17" s="59"/>
      <c r="E17" s="59"/>
      <c r="F17" s="59"/>
      <c r="G17" s="59"/>
      <c r="H17" s="59"/>
      <c r="I17" s="59"/>
      <c r="J17" s="59"/>
      <c r="K17" s="59"/>
      <c r="L17" s="35">
        <f>L13+L14+L15+L16</f>
        <v>0</v>
      </c>
      <c r="M17" s="49">
        <f>M13+M14+M15+M16</f>
        <v>0</v>
      </c>
      <c r="N17" s="62"/>
    </row>
    <row r="18" spans="1:14" s="22" customFormat="1" ht="36">
      <c r="A18" s="33">
        <v>32</v>
      </c>
      <c r="B18" s="25" t="s">
        <v>76</v>
      </c>
      <c r="C18" s="37" t="s">
        <v>77</v>
      </c>
      <c r="D18" s="25" t="s">
        <v>91</v>
      </c>
      <c r="E18" s="25" t="s">
        <v>78</v>
      </c>
      <c r="F18" s="25" t="s">
        <v>79</v>
      </c>
      <c r="G18" s="7" t="s">
        <v>80</v>
      </c>
      <c r="H18" s="7" t="s">
        <v>71</v>
      </c>
      <c r="I18" s="41"/>
      <c r="J18" s="40">
        <v>50539.4</v>
      </c>
      <c r="K18" s="42">
        <v>38700.58</v>
      </c>
      <c r="L18" s="35">
        <f>I18*J18</f>
        <v>0</v>
      </c>
      <c r="M18" s="48">
        <f>I18*K18</f>
        <v>0</v>
      </c>
      <c r="N18" s="36">
        <v>1</v>
      </c>
    </row>
    <row r="19" spans="1:14" s="22" customFormat="1" ht="30.75" customHeight="1">
      <c r="A19" s="33">
        <v>35</v>
      </c>
      <c r="B19" s="25" t="s">
        <v>81</v>
      </c>
      <c r="C19" s="37" t="s">
        <v>82</v>
      </c>
      <c r="D19" s="25" t="s">
        <v>92</v>
      </c>
      <c r="E19" s="25" t="s">
        <v>78</v>
      </c>
      <c r="F19" s="25" t="s">
        <v>53</v>
      </c>
      <c r="G19" s="7" t="s">
        <v>83</v>
      </c>
      <c r="H19" s="7" t="s">
        <v>55</v>
      </c>
      <c r="I19" s="41"/>
      <c r="J19" s="40">
        <v>99210.9</v>
      </c>
      <c r="K19" s="58">
        <v>93910.6</v>
      </c>
      <c r="L19" s="35">
        <f>I19*J19</f>
        <v>0</v>
      </c>
      <c r="M19" s="48">
        <f>I19*K19</f>
        <v>0</v>
      </c>
      <c r="N19" s="36">
        <v>1</v>
      </c>
    </row>
    <row r="20" spans="1:14" ht="20.25" customHeight="1">
      <c r="A20" s="65" t="s">
        <v>11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46">
        <f>L7+L8+L9+L10+L11+L12+L17+L18+L19</f>
        <v>0</v>
      </c>
      <c r="M20" s="50">
        <f>M7+M8+M9+M10+M11+M12+M17+M18+M19</f>
        <v>0</v>
      </c>
      <c r="N20" s="34"/>
    </row>
    <row r="21" spans="1:14" ht="20.25" customHeight="1">
      <c r="A21" s="65" t="s">
        <v>12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46">
        <f>L20*0.1</f>
        <v>0</v>
      </c>
      <c r="M21" s="50">
        <f>M20*0.1</f>
        <v>0</v>
      </c>
      <c r="N21" s="34"/>
    </row>
    <row r="22" spans="1:14" ht="20.25" customHeight="1" thickBot="1">
      <c r="A22" s="63" t="s">
        <v>13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47">
        <f>L21+L20</f>
        <v>0</v>
      </c>
      <c r="M22" s="51">
        <f>M21+M20</f>
        <v>0</v>
      </c>
      <c r="N22" s="34"/>
    </row>
    <row r="23" ht="13.5" thickTop="1"/>
  </sheetData>
  <sheetProtection/>
  <mergeCells count="12">
    <mergeCell ref="A13:A17"/>
    <mergeCell ref="B13:B17"/>
    <mergeCell ref="C17:K17"/>
    <mergeCell ref="N13:N17"/>
    <mergeCell ref="A22:K22"/>
    <mergeCell ref="A21:K21"/>
    <mergeCell ref="A2:N2"/>
    <mergeCell ref="A3:N3"/>
    <mergeCell ref="A20:K20"/>
    <mergeCell ref="E13:E16"/>
    <mergeCell ref="F13:F16"/>
    <mergeCell ref="H13:H16"/>
  </mergeCells>
  <printOptions/>
  <pageMargins left="0.7" right="0.7" top="0.25" bottom="0.5" header="0.3" footer="0.3"/>
  <pageSetup orientation="landscape" scale="85" r:id="rId1"/>
  <ignoredErrors>
    <ignoredError sqref="C13:C16" numberStoredAsText="1"/>
    <ignoredError sqref="L17:M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25.28125" style="1" customWidth="1"/>
    <col min="3" max="3" width="27.00390625" style="1" customWidth="1"/>
    <col min="4" max="4" width="9.140625" style="1" customWidth="1"/>
    <col min="5" max="5" width="23.140625" style="1" customWidth="1"/>
    <col min="6" max="6" width="20.57421875" style="1" customWidth="1"/>
    <col min="7" max="7" width="20.00390625" style="1" customWidth="1"/>
    <col min="8" max="16384" width="9.140625" style="1" customWidth="1"/>
  </cols>
  <sheetData>
    <row r="2" spans="2:5" ht="14.25">
      <c r="B2" s="10" t="s">
        <v>14</v>
      </c>
      <c r="C2" s="10"/>
      <c r="D2" s="10"/>
      <c r="E2" s="23" t="s">
        <v>45</v>
      </c>
    </row>
    <row r="4" ht="15" thickBot="1"/>
    <row r="5" spans="2:7" ht="36.75" thickBot="1">
      <c r="B5" s="3" t="s">
        <v>15</v>
      </c>
      <c r="C5" s="4" t="s">
        <v>85</v>
      </c>
      <c r="E5" s="52" t="s">
        <v>93</v>
      </c>
      <c r="F5" s="53" t="s">
        <v>94</v>
      </c>
      <c r="G5" s="54" t="s">
        <v>95</v>
      </c>
    </row>
    <row r="6" spans="2:7" ht="15" thickBot="1">
      <c r="B6" s="5"/>
      <c r="C6" s="6"/>
      <c r="E6" s="11">
        <f>specifikacija!L20</f>
        <v>0</v>
      </c>
      <c r="F6" s="12">
        <f>specifikacija!M20</f>
        <v>0</v>
      </c>
      <c r="G6" s="13">
        <f>specifikacija!M22</f>
        <v>0</v>
      </c>
    </row>
    <row r="7" spans="2:7" ht="36.75" thickBot="1">
      <c r="B7" s="3" t="s">
        <v>16</v>
      </c>
      <c r="C7" s="39" t="s">
        <v>96</v>
      </c>
      <c r="E7" s="71" t="s">
        <v>97</v>
      </c>
      <c r="F7" s="72"/>
      <c r="G7" s="73"/>
    </row>
    <row r="8" spans="2:7" ht="15" thickBot="1">
      <c r="B8" s="5"/>
      <c r="C8" s="6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3" t="s">
        <v>17</v>
      </c>
      <c r="C9" s="39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18</v>
      </c>
      <c r="C11" s="39" t="s">
        <v>22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19</v>
      </c>
      <c r="C13" s="4" t="s">
        <v>98</v>
      </c>
      <c r="E13" s="8" t="s">
        <v>24</v>
      </c>
      <c r="F13" s="55">
        <f>SUBTOTAL(101,specifikacija!N7:N19)</f>
        <v>1.5555555555555556</v>
      </c>
      <c r="G13" s="5"/>
    </row>
    <row r="14" spans="2:7" ht="14.25">
      <c r="B14" s="5"/>
      <c r="C14" s="6"/>
      <c r="E14" s="6"/>
      <c r="F14" s="6"/>
      <c r="G14" s="5"/>
    </row>
    <row r="15" spans="2:6" ht="20.25" customHeight="1">
      <c r="B15" s="3" t="s">
        <v>20</v>
      </c>
      <c r="C15" s="4" t="s">
        <v>28</v>
      </c>
      <c r="E15" s="8" t="s">
        <v>25</v>
      </c>
      <c r="F15" s="39" t="s">
        <v>23</v>
      </c>
    </row>
    <row r="16" spans="2:3" ht="14.25">
      <c r="B16" s="5"/>
      <c r="C16" s="6"/>
    </row>
    <row r="17" spans="2:3" ht="15">
      <c r="B17" s="56" t="s">
        <v>99</v>
      </c>
      <c r="C17" s="57" t="s">
        <v>100</v>
      </c>
    </row>
    <row r="18" spans="2:3" ht="14.25">
      <c r="B18" s="5"/>
      <c r="C18" s="6"/>
    </row>
    <row r="19" spans="2:3" ht="15">
      <c r="B19" s="3" t="s">
        <v>21</v>
      </c>
      <c r="C19" s="9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" right="0.7" top="0.75" bottom="0.75" header="0.3" footer="0.3"/>
  <pageSetup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2018-06-08T15:59:10Z</dcterms:modified>
  <cp:category/>
  <cp:version/>
  <cp:contentType/>
  <cp:contentStatus/>
</cp:coreProperties>
</file>