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<sst xmlns="http://schemas.openxmlformats.org/spreadsheetml/2006/main" count="372" uniqueCount="276">
  <si>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</si>
  <si>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</si>
  <si>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</si>
  <si>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</si>
  <si>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</si>
  <si>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</si>
  <si>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</si>
  <si>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</si>
  <si>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</si>
  <si>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</si>
  <si>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</si>
  <si>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</si>
  <si>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</si>
  <si>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</si>
  <si>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</si>
  <si>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</si>
  <si>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</si>
  <si>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</si>
  <si>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</si>
  <si>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</si>
  <si>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</si>
  <si>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</si>
  <si>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</si>
  <si>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</si>
  <si>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</si>
  <si>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</si>
  <si>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</si>
  <si>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</si>
  <si>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</si>
  <si>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</si>
  <si>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Заштићени назив понуђеног добра</t>
  </si>
  <si>
    <t>Јачина лека</t>
  </si>
  <si>
    <t>bočica</t>
  </si>
  <si>
    <t>Класичан сектор - приходи из буџета</t>
  </si>
  <si>
    <t>Број решења УЈН</t>
  </si>
  <si>
    <t>нема</t>
  </si>
  <si>
    <t>Обликована по партијама, централизована, оквирни споразум</t>
  </si>
  <si>
    <t>Број партије</t>
  </si>
  <si>
    <t>Назив партије</t>
  </si>
  <si>
    <t>ПРИЛОГ 1 УГОВОРА - СПЕЦИФИКАЦИЈА ЛЕКОВА СА ЦЕНАМА</t>
  </si>
  <si>
    <t>injekcioni špric</t>
  </si>
  <si>
    <t>404-1-110/18-30</t>
  </si>
  <si>
    <t>Лекова са Листе Б и Листе Д Листе лекова за 2018. годину</t>
  </si>
  <si>
    <t>VEGA D.O.O.</t>
  </si>
  <si>
    <t>ranitidin 50 mg</t>
  </si>
  <si>
    <t>0128620</t>
  </si>
  <si>
    <t>RANITIDIN</t>
  </si>
  <si>
    <t>Hemofarm a.d.</t>
  </si>
  <si>
    <t>pantoprazol 40 mg</t>
  </si>
  <si>
    <t>0122751 0122927 0122100</t>
  </si>
  <si>
    <t>CONTROLOC , NOLPAZA , PANTOPRAZOL Sandoz</t>
  </si>
  <si>
    <t>Takeda GmbH ,  Krka d.d. , Lek Farmaceutska družba d.d</t>
  </si>
  <si>
    <t>metoklopramid 10 mg</t>
  </si>
  <si>
    <t>0124302</t>
  </si>
  <si>
    <t xml:space="preserve">KLOMETOL  </t>
  </si>
  <si>
    <t>Galenika a.d.</t>
  </si>
  <si>
    <t>ornitinaspartat 5 g</t>
  </si>
  <si>
    <t>0127452</t>
  </si>
  <si>
    <t xml:space="preserve">HEPA-MERZ </t>
  </si>
  <si>
    <t>Merz Pharma GmbH</t>
  </si>
  <si>
    <t>vitamini B-kompleksa (tiamin, riboflavin, piridoksin, nikotinamid, kalcijum-pantotenat, cijanokobalamin)</t>
  </si>
  <si>
    <t>0052184</t>
  </si>
  <si>
    <t>BEVIPLEX</t>
  </si>
  <si>
    <t>askorbinska kiselina 500 mg</t>
  </si>
  <si>
    <t>0051845</t>
  </si>
  <si>
    <t>VITAMIN C</t>
  </si>
  <si>
    <t>Galenika a.d. Beograd</t>
  </si>
  <si>
    <t>dalteparin-natrijum 2500 i.j.</t>
  </si>
  <si>
    <t>0062210</t>
  </si>
  <si>
    <t>FRAGMIN</t>
  </si>
  <si>
    <t>Pfizer Manufacturing Belgium NV</t>
  </si>
  <si>
    <t>dalteparin-natrijum 5000 i.j.</t>
  </si>
  <si>
    <t>0062211</t>
  </si>
  <si>
    <t>dalteparin-natrijum 10000 i.j.</t>
  </si>
  <si>
    <t>0062212</t>
  </si>
  <si>
    <t>enoksaparin 2000 i.j.</t>
  </si>
  <si>
    <t>0062205</t>
  </si>
  <si>
    <t>CLEXANE</t>
  </si>
  <si>
    <t>Sanofi Winthrop Industrie; Chinoin Pharmaceutical Chemical Works Co.Ltd.</t>
  </si>
  <si>
    <t>enoksaparin 4000 i.j.</t>
  </si>
  <si>
    <t>0062206</t>
  </si>
  <si>
    <t>enoksaparin 6000 i.j.</t>
  </si>
  <si>
    <t>0062207</t>
  </si>
  <si>
    <t>enoksaparin 8000 i.j.</t>
  </si>
  <si>
    <t>0062208</t>
  </si>
  <si>
    <t>dabigatraneteksilat 75 mg</t>
  </si>
  <si>
    <t>PRADAXA</t>
  </si>
  <si>
    <t>Boehringer Ingelheim Pharma GmbH &amp; Co.KG</t>
  </si>
  <si>
    <t>apiksaban 2,5 mg</t>
  </si>
  <si>
    <t>1068025 1068026</t>
  </si>
  <si>
    <t>ELIQUIS ,      ELIQUIS</t>
  </si>
  <si>
    <t xml:space="preserve">Bristol Myers Squibb S.R.L  ,  Bristol Myers Squibb S.R.L </t>
  </si>
  <si>
    <t>amjodaron 150 mg</t>
  </si>
  <si>
    <t>0101355</t>
  </si>
  <si>
    <t xml:space="preserve">CORDARONE </t>
  </si>
  <si>
    <t>Sanofi Winthrop Industrie</t>
  </si>
  <si>
    <t>dinoproston (PGE2) 3 g, endocervikalni gel</t>
  </si>
  <si>
    <t>PREPIDIL GEL</t>
  </si>
  <si>
    <t>dinoproston (PGE2) 3 mg, vaginalna tableta</t>
  </si>
  <si>
    <t>PROSTIN E2</t>
  </si>
  <si>
    <t>Sanico N.V.</t>
  </si>
  <si>
    <t>karboprost (PGM15) 0,25 mg</t>
  </si>
  <si>
    <t>0143043</t>
  </si>
  <si>
    <t xml:space="preserve">PROSTIN 15M </t>
  </si>
  <si>
    <t>testosteron enantat 250 mg</t>
  </si>
  <si>
    <t>0048619</t>
  </si>
  <si>
    <t>TESTOSTERON  DEPO</t>
  </si>
  <si>
    <t>metilprednizolon 40 mg</t>
  </si>
  <si>
    <t>0047218</t>
  </si>
  <si>
    <t>LEMOD SOLU</t>
  </si>
  <si>
    <t>cefazolin 2 g</t>
  </si>
  <si>
    <t>0321829</t>
  </si>
  <si>
    <t xml:space="preserve">CEFAZOLIN-MIP </t>
  </si>
  <si>
    <t>Chephasaar Chem. Pharm.</t>
  </si>
  <si>
    <t>cefuroksim 750 mg</t>
  </si>
  <si>
    <t>0321882</t>
  </si>
  <si>
    <t xml:space="preserve">CEFUROXIM-MIP </t>
  </si>
  <si>
    <t>cefotaksim 1 g</t>
  </si>
  <si>
    <t>0321977</t>
  </si>
  <si>
    <t>CEFOTAXIM-MIP</t>
  </si>
  <si>
    <t>Chephasaar Chem.- Pharm. Fabrik GmbH</t>
  </si>
  <si>
    <t>ceftazidim 1 g</t>
  </si>
  <si>
    <t>0321023 0321707 0321602</t>
  </si>
  <si>
    <t>CEFTAZIDIM , TIZACEF , CEFTAZIDIM SANDOZ</t>
  </si>
  <si>
    <t>Galenika a.d. , PharmaSwiss d.o.o., Sandoz GmbH</t>
  </si>
  <si>
    <t>ceftriakson 2 g</t>
  </si>
  <si>
    <t>0321999</t>
  </si>
  <si>
    <t>CEFTRIAXON-MIP</t>
  </si>
  <si>
    <t>imipenem, cilastatin, 500 mg + 500 mg</t>
  </si>
  <si>
    <t>0029507</t>
  </si>
  <si>
    <t>MIPECID</t>
  </si>
  <si>
    <t>PharmaSwiss d.o.o</t>
  </si>
  <si>
    <t>sulfametoksazol, trimetoprim, 400 mg + 80 mg</t>
  </si>
  <si>
    <t>0026601</t>
  </si>
  <si>
    <t>BACTRIM Roche</t>
  </si>
  <si>
    <t>F. Hoffmann-La Roche Ltd.</t>
  </si>
  <si>
    <t>gentamicin 80 mg</t>
  </si>
  <si>
    <t>0024552 0024580 0024332</t>
  </si>
  <si>
    <t>GENTAMICIN, GENTAMICIN, GENTAMICIN KRKA</t>
  </si>
  <si>
    <t>Galenika a.d., Hemofarm a.d., Krka, Tovarna zdravil, d.d</t>
  </si>
  <si>
    <t>gentamicin 120 mg</t>
  </si>
  <si>
    <t>0024553 0024582</t>
  </si>
  <si>
    <t xml:space="preserve">GENTAMICIN, GENTAMICIN  </t>
  </si>
  <si>
    <t>Galenika a.d., Hemofarm a.d.</t>
  </si>
  <si>
    <t>amikacin 100 mg</t>
  </si>
  <si>
    <t>0024282</t>
  </si>
  <si>
    <t xml:space="preserve">AMIKACIN </t>
  </si>
  <si>
    <t>amikacin 500 mg</t>
  </si>
  <si>
    <t>0024283 0024633</t>
  </si>
  <si>
    <t xml:space="preserve">AMIKACIN, AMINOCIN  </t>
  </si>
  <si>
    <t>Galenika a.d. , PharmaSwiss d.o.o</t>
  </si>
  <si>
    <t>ciprofloksacin 100 mg</t>
  </si>
  <si>
    <t>0329403 0329412</t>
  </si>
  <si>
    <t xml:space="preserve">CITERAL , MAROCEN </t>
  </si>
  <si>
    <t>Alkaloid d.o.o., Hemofarm a.d.</t>
  </si>
  <si>
    <t>vankomicin 500 mg</t>
  </si>
  <si>
    <t xml:space="preserve">0029801 0029790 </t>
  </si>
  <si>
    <t xml:space="preserve">VOXIN , VANCOMYCIN-MIP </t>
  </si>
  <si>
    <t>Vianex S.A.- Plant C , Chephasaar Chem. Pharm.</t>
  </si>
  <si>
    <t>vankomicin 1000 mg</t>
  </si>
  <si>
    <t xml:space="preserve">0029000 0029802 0029791 </t>
  </si>
  <si>
    <t xml:space="preserve">VANCOMYCINE, VOXIN, VANCOMYCIN-MIP, </t>
  </si>
  <si>
    <t>Xellia Pharmaceuticals Aps , Vianex S.A., Chephasaar Chem. Pharm.</t>
  </si>
  <si>
    <t>teikoplanin 200 mg</t>
  </si>
  <si>
    <t>0029760</t>
  </si>
  <si>
    <t>TARGOCID</t>
  </si>
  <si>
    <t>Sanofi S.P.A.</t>
  </si>
  <si>
    <t>teikoplanin 400 mg</t>
  </si>
  <si>
    <t>0029761</t>
  </si>
  <si>
    <t>anidulafungin 100 mg</t>
  </si>
  <si>
    <t>0327500</t>
  </si>
  <si>
    <t>ECALTA</t>
  </si>
  <si>
    <t>diklofenak amp 75 mg</t>
  </si>
  <si>
    <t xml:space="preserve">RAPTEN-K </t>
  </si>
  <si>
    <t>diklofenak kalijum tbl 50 mg</t>
  </si>
  <si>
    <t>meloksikam 15 mg</t>
  </si>
  <si>
    <t>0161022</t>
  </si>
  <si>
    <t>MOVALIS</t>
  </si>
  <si>
    <t>Boehringer Ingelheim Espana S.A.</t>
  </si>
  <si>
    <t>naproksen tbl 375 mg</t>
  </si>
  <si>
    <t>NAPROKSEN HF</t>
  </si>
  <si>
    <t>lidokain 1% 3,5 ml</t>
  </si>
  <si>
    <t>0081222</t>
  </si>
  <si>
    <t>LIDOKAIN-HLORID 1%</t>
  </si>
  <si>
    <t>lidokain, hlorheksidin</t>
  </si>
  <si>
    <t>CATHEJELL SA LIDOKAINOM</t>
  </si>
  <si>
    <t>Pharmazeutische Fabrik Montavit Ges.m.b.H.</t>
  </si>
  <si>
    <t>amantadin sulfat 200 mg</t>
  </si>
  <si>
    <t>0085353</t>
  </si>
  <si>
    <t>PK MERZ</t>
  </si>
  <si>
    <t>ziprasidon</t>
  </si>
  <si>
    <t>0070654</t>
  </si>
  <si>
    <t>ZELDOX</t>
  </si>
  <si>
    <t>Pfizer PGM</t>
  </si>
  <si>
    <t>voda za injekcije 5 ml</t>
  </si>
  <si>
    <t>0176042</t>
  </si>
  <si>
    <t xml:space="preserve">VODA ZA INJEKCIJE </t>
  </si>
  <si>
    <t>barijum sulfat 1 g/ml</t>
  </si>
  <si>
    <t>BARIJUM SULFAT</t>
  </si>
  <si>
    <t>Hemofarm d.o.o</t>
  </si>
  <si>
    <t>rastvor za injekciju/infuziju</t>
  </si>
  <si>
    <t>prašak za rastvor za injekciju</t>
  </si>
  <si>
    <t>rastvor za injekciju</t>
  </si>
  <si>
    <t>rastvor za infuziju</t>
  </si>
  <si>
    <t>liofilizat za rastvor za injekciju</t>
  </si>
  <si>
    <t>kapsula, tvrda</t>
  </si>
  <si>
    <t>film tableta</t>
  </si>
  <si>
    <t>endocervikalni gel</t>
  </si>
  <si>
    <t>vaginalna tableta</t>
  </si>
  <si>
    <t>prašak i rastvarač za rastvor za injekciju/infuziju</t>
  </si>
  <si>
    <t>prašak za rastvor za injekciju/ infuziju</t>
  </si>
  <si>
    <t>prašak za rastvor za infuziju</t>
  </si>
  <si>
    <t>koncentrat za rastvor za infuziju</t>
  </si>
  <si>
    <t>injekcija/prašak za rastvor za infuziju</t>
  </si>
  <si>
    <t>prašak za koncentrat za rastvor za infuziju</t>
  </si>
  <si>
    <t>obložena tableta</t>
  </si>
  <si>
    <t>gel</t>
  </si>
  <si>
    <t>prašak i rastvarač za rastvor za injekciju</t>
  </si>
  <si>
    <t>rastvarač za parenteralnu upotrebu</t>
  </si>
  <si>
    <t>oralna/rektalna suspenzija</t>
  </si>
  <si>
    <t>50 mg</t>
  </si>
  <si>
    <t>40 mg</t>
  </si>
  <si>
    <t>10 mg/2 ml</t>
  </si>
  <si>
    <t>5 g/10 ml</t>
  </si>
  <si>
    <t>40 mg + 4 mg + 8 mg + 100 mg + 10 mg + 0,004 mg</t>
  </si>
  <si>
    <t>500 mg/5 ml</t>
  </si>
  <si>
    <t>2500 i.j./0.2 ml</t>
  </si>
  <si>
    <t>5000 i.j./0.2 ml</t>
  </si>
  <si>
    <t>10000 i.j./1 ml</t>
  </si>
  <si>
    <t>2000 i.j./0,2 ml</t>
  </si>
  <si>
    <t>4000 i.j./0,4 ml</t>
  </si>
  <si>
    <t>6000 i.j./0,6 ml</t>
  </si>
  <si>
    <t>8000 i.j./0,8 ml</t>
  </si>
  <si>
    <t>75 mg</t>
  </si>
  <si>
    <t>2,5 mg</t>
  </si>
  <si>
    <t>150 mg/3 ml</t>
  </si>
  <si>
    <t>0,5 mg/3 g</t>
  </si>
  <si>
    <t>3 mg</t>
  </si>
  <si>
    <t>0,25 mg/ml</t>
  </si>
  <si>
    <t>250 mg/ml</t>
  </si>
  <si>
    <t>2 g</t>
  </si>
  <si>
    <t>750 mg</t>
  </si>
  <si>
    <t>1 g</t>
  </si>
  <si>
    <t>500 mg + 500 mg</t>
  </si>
  <si>
    <t>(400 mg + 80 mg)/5 ml</t>
  </si>
  <si>
    <t>80 mg/2 ml</t>
  </si>
  <si>
    <t>120 mg</t>
  </si>
  <si>
    <t>100 mg/2 ml</t>
  </si>
  <si>
    <t>500 mg/2 ml</t>
  </si>
  <si>
    <t>100 mg</t>
  </si>
  <si>
    <t>500 mg</t>
  </si>
  <si>
    <t>1000 mg</t>
  </si>
  <si>
    <t>200 mg/3 ml</t>
  </si>
  <si>
    <t>400 mg/3 ml</t>
  </si>
  <si>
    <t>75 mg/3 ml</t>
  </si>
  <si>
    <t>15 mg/1,5 ml</t>
  </si>
  <si>
    <t>375 mg</t>
  </si>
  <si>
    <t>35 mg/3,5 ml</t>
  </si>
  <si>
    <t>12,5 g (20 mg/g+0,5 mg/g)</t>
  </si>
  <si>
    <t>200 mg/500 ml</t>
  </si>
  <si>
    <t>1,2 ml (20 mg/ml)</t>
  </si>
  <si>
    <t>5 ml</t>
  </si>
  <si>
    <t>1 g/ml</t>
  </si>
  <si>
    <t>ampula</t>
  </si>
  <si>
    <t>bočica/ bočica staklena</t>
  </si>
  <si>
    <t>bočica staklena</t>
  </si>
  <si>
    <t>kapsula</t>
  </si>
  <si>
    <t>tableta</t>
  </si>
  <si>
    <t>liobočica</t>
  </si>
  <si>
    <t>bočica staklena/ bočica</t>
  </si>
  <si>
    <t>aplikator</t>
  </si>
  <si>
    <t>boca</t>
  </si>
  <si>
    <t>ml</t>
  </si>
  <si>
    <t>0162440 0162192</t>
  </si>
  <si>
    <t xml:space="preserve">DIKLOFEN , DIKLOFENAK </t>
  </si>
  <si>
    <t>Galenika a.d. , Hemofarm a.d.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</si>
</sst>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b/>
      <sz val="8"/>
      <color indexed="8"/>
      <name val="Arial"/>
      <family val="2"/>
    </font>
    <font>
      <sz val="7.5"/>
      <color indexed="8"/>
      <name val="Arial"/>
      <family val="2"/>
    </font>
    <font>
      <b/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sz val="7.5"/>
      <color rgb="FF000000"/>
      <name val="Arial"/>
      <family val="2"/>
    </font>
    <font>
      <b/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4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47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53" fillId="0" borderId="10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wrapText="1"/>
    </xf>
    <xf numFmtId="0" fontId="54" fillId="0" borderId="0" xfId="0" applyFont="1" applyAlignment="1">
      <alignment wrapText="1"/>
    </xf>
    <xf numFmtId="0" fontId="54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3" fillId="0" borderId="10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55" fillId="0" borderId="11" xfId="0" applyNumberFormat="1" applyFont="1" applyFill="1" applyBorder="1" applyAlignment="1">
      <alignment vertical="center" wrapText="1"/>
    </xf>
    <xf numFmtId="4" fontId="55" fillId="0" borderId="13" xfId="0" applyNumberFormat="1" applyFont="1" applyFill="1" applyBorder="1" applyAlignment="1">
      <alignment vertical="center" wrapText="1"/>
    </xf>
    <xf numFmtId="3" fontId="55" fillId="0" borderId="14" xfId="0" applyNumberFormat="1" applyFont="1" applyFill="1" applyBorder="1" applyAlignment="1">
      <alignment vertical="center" wrapText="1"/>
    </xf>
    <xf numFmtId="3" fontId="55" fillId="0" borderId="12" xfId="0" applyNumberFormat="1" applyFont="1" applyFill="1" applyBorder="1" applyAlignment="1">
      <alignment vertical="center" wrapText="1"/>
    </xf>
    <xf numFmtId="3" fontId="55" fillId="0" borderId="15" xfId="0" applyNumberFormat="1" applyFont="1" applyFill="1" applyBorder="1" applyAlignment="1">
      <alignment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4" fontId="52" fillId="0" borderId="0" xfId="0" applyNumberFormat="1" applyFont="1" applyAlignment="1">
      <alignment/>
    </xf>
    <xf numFmtId="0" fontId="47" fillId="0" borderId="0" xfId="0" applyFont="1" applyAlignment="1">
      <alignment horizontal="center" vertical="center" wrapText="1"/>
    </xf>
    <xf numFmtId="3" fontId="56" fillId="0" borderId="10" xfId="0" applyNumberFormat="1" applyFont="1" applyFill="1" applyBorder="1" applyAlignment="1">
      <alignment horizontal="center" vertical="center" wrapText="1"/>
    </xf>
    <xf numFmtId="4" fontId="53" fillId="0" borderId="10" xfId="58" applyNumberFormat="1" applyFont="1" applyFill="1" applyBorder="1" applyAlignment="1">
      <alignment horizontal="center" vertical="center" wrapText="1"/>
      <protection/>
    </xf>
    <xf numFmtId="0" fontId="3" fillId="33" borderId="10" xfId="58" applyFont="1" applyFill="1" applyBorder="1" applyAlignment="1">
      <alignment horizontal="center" vertical="center" wrapText="1"/>
      <protection/>
    </xf>
    <xf numFmtId="0" fontId="54" fillId="0" borderId="10" xfId="58" applyFont="1" applyBorder="1" applyAlignment="1">
      <alignment horizontal="center" vertical="center" wrapText="1"/>
      <protection/>
    </xf>
    <xf numFmtId="49" fontId="47" fillId="0" borderId="0" xfId="0" applyNumberFormat="1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4" fontId="57" fillId="33" borderId="10" xfId="0" applyNumberFormat="1" applyFont="1" applyFill="1" applyBorder="1" applyAlignment="1">
      <alignment vertical="center" wrapText="1"/>
    </xf>
    <xf numFmtId="0" fontId="58" fillId="0" borderId="0" xfId="0" applyFont="1" applyAlignment="1">
      <alignment/>
    </xf>
    <xf numFmtId="4" fontId="47" fillId="0" borderId="0" xfId="0" applyNumberFormat="1" applyFont="1" applyAlignment="1">
      <alignment horizontal="center" vertical="center" wrapText="1"/>
    </xf>
    <xf numFmtId="4" fontId="57" fillId="33" borderId="10" xfId="0" applyNumberFormat="1" applyFont="1" applyFill="1" applyBorder="1" applyAlignment="1">
      <alignment horizontal="right" vertical="center" wrapText="1"/>
    </xf>
    <xf numFmtId="4" fontId="57" fillId="33" borderId="17" xfId="0" applyNumberFormat="1" applyFont="1" applyFill="1" applyBorder="1" applyAlignment="1">
      <alignment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3" fontId="6" fillId="34" borderId="10" xfId="57" applyNumberFormat="1" applyFont="1" applyFill="1" applyBorder="1" applyAlignment="1">
      <alignment horizontal="center" vertical="center" wrapText="1"/>
      <protection/>
    </xf>
    <xf numFmtId="4" fontId="60" fillId="0" borderId="10" xfId="0" applyNumberFormat="1" applyFont="1" applyBorder="1" applyAlignment="1">
      <alignment horizontal="center" vertical="center" wrapText="1"/>
    </xf>
    <xf numFmtId="4" fontId="6" fillId="34" borderId="10" xfId="57" applyNumberFormat="1" applyFont="1" applyFill="1" applyBorder="1" applyAlignment="1">
      <alignment horizontal="right" vertical="center" wrapText="1"/>
      <protection/>
    </xf>
    <xf numFmtId="0" fontId="59" fillId="0" borderId="10" xfId="0" applyFont="1" applyBorder="1" applyAlignment="1">
      <alignment horizontal="center" vertical="center"/>
    </xf>
    <xf numFmtId="49" fontId="59" fillId="0" borderId="10" xfId="0" applyNumberFormat="1" applyFont="1" applyBorder="1" applyAlignment="1">
      <alignment horizontal="center" vertical="center" wrapText="1"/>
    </xf>
    <xf numFmtId="0" fontId="57" fillId="33" borderId="19" xfId="0" applyFont="1" applyFill="1" applyBorder="1" applyAlignment="1">
      <alignment horizontal="center" vertical="center" wrapText="1"/>
    </xf>
    <xf numFmtId="49" fontId="57" fillId="35" borderId="19" xfId="0" applyNumberFormat="1" applyFont="1" applyFill="1" applyBorder="1" applyAlignment="1">
      <alignment horizontal="center" vertical="center" wrapText="1"/>
    </xf>
    <xf numFmtId="0" fontId="57" fillId="35" borderId="19" xfId="0" applyFont="1" applyFill="1" applyBorder="1" applyAlignment="1">
      <alignment horizontal="center" vertical="center" wrapText="1"/>
    </xf>
    <xf numFmtId="0" fontId="6" fillId="35" borderId="19" xfId="59" applyNumberFormat="1" applyFont="1" applyFill="1" applyBorder="1" applyAlignment="1">
      <alignment horizontal="center" vertical="center" wrapText="1"/>
      <protection/>
    </xf>
    <xf numFmtId="4" fontId="57" fillId="36" borderId="19" xfId="0" applyNumberFormat="1" applyFont="1" applyFill="1" applyBorder="1" applyAlignment="1">
      <alignment horizontal="center" vertical="center" wrapText="1"/>
    </xf>
    <xf numFmtId="4" fontId="57" fillId="35" borderId="19" xfId="0" applyNumberFormat="1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49" fontId="59" fillId="0" borderId="10" xfId="0" applyNumberFormat="1" applyFont="1" applyBorder="1" applyAlignment="1">
      <alignment horizontal="center" vertical="center"/>
    </xf>
    <xf numFmtId="49" fontId="59" fillId="0" borderId="10" xfId="0" applyNumberFormat="1" applyFont="1" applyBorder="1" applyAlignment="1">
      <alignment vertical="center" wrapText="1"/>
    </xf>
    <xf numFmtId="0" fontId="59" fillId="0" borderId="10" xfId="0" applyFont="1" applyBorder="1" applyAlignment="1">
      <alignment vertical="center" wrapText="1"/>
    </xf>
    <xf numFmtId="4" fontId="47" fillId="36" borderId="19" xfId="0" applyNumberFormat="1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4" fontId="61" fillId="0" borderId="10" xfId="0" applyNumberFormat="1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49" fontId="59" fillId="0" borderId="19" xfId="0" applyNumberFormat="1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57" fillId="33" borderId="10" xfId="0" applyFont="1" applyFill="1" applyBorder="1" applyAlignment="1">
      <alignment horizontal="right" vertical="center" wrapText="1"/>
    </xf>
    <xf numFmtId="0" fontId="57" fillId="33" borderId="17" xfId="0" applyFont="1" applyFill="1" applyBorder="1" applyAlignment="1">
      <alignment horizontal="right" vertical="center" wrapText="1"/>
    </xf>
    <xf numFmtId="4" fontId="55" fillId="33" borderId="14" xfId="0" applyNumberFormat="1" applyFont="1" applyFill="1" applyBorder="1" applyAlignment="1">
      <alignment horizontal="center" vertical="center" wrapText="1"/>
    </xf>
    <xf numFmtId="4" fontId="55" fillId="33" borderId="20" xfId="0" applyNumberFormat="1" applyFont="1" applyFill="1" applyBorder="1" applyAlignment="1">
      <alignment horizontal="center" vertical="center" wrapText="1"/>
    </xf>
    <xf numFmtId="4" fontId="55" fillId="33" borderId="15" xfId="0" applyNumberFormat="1" applyFont="1" applyFill="1" applyBorder="1" applyAlignment="1">
      <alignment horizontal="center" vertical="center" wrapText="1"/>
    </xf>
    <xf numFmtId="2" fontId="63" fillId="0" borderId="10" xfId="0" applyNumberFormat="1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zoomScalePageLayoutView="0" workbookViewId="0" topLeftCell="A1">
      <selection activeCell="O5" sqref="O5"/>
    </sheetView>
  </sheetViews>
  <sheetFormatPr defaultColWidth="9.140625" defaultRowHeight="15"/>
  <cols>
    <col min="1" max="1" width="8.421875" style="22" customWidth="1"/>
    <col min="2" max="2" width="14.140625" style="22" customWidth="1"/>
    <col min="3" max="3" width="10.28125" style="27" customWidth="1"/>
    <col min="4" max="4" width="15.7109375" style="2" customWidth="1"/>
    <col min="5" max="5" width="19.00390625" style="2" customWidth="1"/>
    <col min="6" max="6" width="15.57421875" style="2" bestFit="1" customWidth="1"/>
    <col min="7" max="7" width="10.28125" style="2" customWidth="1"/>
    <col min="8" max="8" width="10.00390625" style="2" customWidth="1"/>
    <col min="9" max="9" width="10.8515625" style="2" customWidth="1"/>
    <col min="10" max="10" width="11.00390625" style="31" hidden="1" customWidth="1"/>
    <col min="11" max="11" width="11.57421875" style="31" customWidth="1"/>
    <col min="12" max="12" width="13.421875" style="31" hidden="1" customWidth="1"/>
    <col min="13" max="13" width="15.140625" style="31" customWidth="1"/>
    <col min="14" max="14" width="14.421875" style="2" hidden="1" customWidth="1"/>
    <col min="15" max="16384" width="9.140625" style="2" customWidth="1"/>
  </cols>
  <sheetData>
    <row r="1" spans="3:13" s="28" customFormat="1" ht="12.75">
      <c r="C1" s="27"/>
      <c r="J1" s="31"/>
      <c r="K1" s="31"/>
      <c r="L1" s="31"/>
      <c r="M1" s="31"/>
    </row>
    <row r="2" spans="1:14" ht="12.75" customHeight="1">
      <c r="A2" s="58" t="s">
        <v>39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20"/>
    </row>
    <row r="3" spans="1:14" ht="12.75" customHeight="1">
      <c r="A3" s="58" t="s">
        <v>43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20"/>
    </row>
    <row r="5" spans="1:14" ht="45.75" customHeight="1">
      <c r="A5" s="42" t="s">
        <v>37</v>
      </c>
      <c r="B5" s="42" t="s">
        <v>38</v>
      </c>
      <c r="C5" s="43" t="s">
        <v>0</v>
      </c>
      <c r="D5" s="44" t="s">
        <v>30</v>
      </c>
      <c r="E5" s="44" t="s">
        <v>2</v>
      </c>
      <c r="F5" s="44" t="s">
        <v>1</v>
      </c>
      <c r="G5" s="44" t="s">
        <v>31</v>
      </c>
      <c r="H5" s="45" t="s">
        <v>3</v>
      </c>
      <c r="I5" s="44" t="s">
        <v>4</v>
      </c>
      <c r="J5" s="46" t="s">
        <v>5</v>
      </c>
      <c r="K5" s="47" t="s">
        <v>6</v>
      </c>
      <c r="L5" s="46" t="s">
        <v>7</v>
      </c>
      <c r="M5" s="47" t="s">
        <v>8</v>
      </c>
      <c r="N5" s="52" t="s">
        <v>9</v>
      </c>
    </row>
    <row r="6" spans="1:14" s="35" customFormat="1" ht="22.5">
      <c r="A6" s="36">
        <v>1</v>
      </c>
      <c r="B6" s="36" t="s">
        <v>44</v>
      </c>
      <c r="C6" s="41" t="s">
        <v>45</v>
      </c>
      <c r="D6" s="36" t="s">
        <v>46</v>
      </c>
      <c r="E6" s="36" t="s">
        <v>47</v>
      </c>
      <c r="F6" s="36" t="s">
        <v>200</v>
      </c>
      <c r="G6" s="36" t="s">
        <v>220</v>
      </c>
      <c r="H6" s="36" t="s">
        <v>263</v>
      </c>
      <c r="I6" s="37"/>
      <c r="J6" s="53">
        <v>41.48</v>
      </c>
      <c r="K6" s="48">
        <v>39.34</v>
      </c>
      <c r="L6" s="39">
        <f>I6*J6</f>
        <v>0</v>
      </c>
      <c r="M6" s="39">
        <f>I6*K6</f>
        <v>0</v>
      </c>
      <c r="N6" s="37">
        <v>4</v>
      </c>
    </row>
    <row r="7" spans="1:14" s="35" customFormat="1" ht="45">
      <c r="A7" s="36">
        <v>3</v>
      </c>
      <c r="B7" s="36" t="s">
        <v>48</v>
      </c>
      <c r="C7" s="41" t="s">
        <v>49</v>
      </c>
      <c r="D7" s="36" t="s">
        <v>50</v>
      </c>
      <c r="E7" s="36" t="s">
        <v>51</v>
      </c>
      <c r="F7" s="36" t="s">
        <v>201</v>
      </c>
      <c r="G7" s="36" t="s">
        <v>221</v>
      </c>
      <c r="H7" s="36" t="s">
        <v>264</v>
      </c>
      <c r="I7" s="37"/>
      <c r="J7" s="53">
        <v>233.9</v>
      </c>
      <c r="K7" s="48">
        <v>134.8</v>
      </c>
      <c r="L7" s="39">
        <f>I7*J7</f>
        <v>0</v>
      </c>
      <c r="M7" s="39">
        <f>I7*K7</f>
        <v>0</v>
      </c>
      <c r="N7" s="37">
        <v>3</v>
      </c>
    </row>
    <row r="8" spans="1:14" s="35" customFormat="1" ht="22.5">
      <c r="A8" s="36">
        <v>6</v>
      </c>
      <c r="B8" s="36" t="s">
        <v>52</v>
      </c>
      <c r="C8" s="41" t="s">
        <v>53</v>
      </c>
      <c r="D8" s="36" t="s">
        <v>54</v>
      </c>
      <c r="E8" s="36" t="s">
        <v>55</v>
      </c>
      <c r="F8" s="36" t="s">
        <v>202</v>
      </c>
      <c r="G8" s="36" t="s">
        <v>222</v>
      </c>
      <c r="H8" s="36" t="s">
        <v>263</v>
      </c>
      <c r="I8" s="37"/>
      <c r="J8" s="53">
        <v>21.14</v>
      </c>
      <c r="K8" s="48">
        <v>20.55</v>
      </c>
      <c r="L8" s="39">
        <f>I8*J8</f>
        <v>0</v>
      </c>
      <c r="M8" s="39">
        <f>I8*K8</f>
        <v>0</v>
      </c>
      <c r="N8" s="37">
        <v>3</v>
      </c>
    </row>
    <row r="9" spans="1:14" s="35" customFormat="1" ht="12.75">
      <c r="A9" s="36">
        <v>14</v>
      </c>
      <c r="B9" s="36" t="s">
        <v>56</v>
      </c>
      <c r="C9" s="49" t="s">
        <v>57</v>
      </c>
      <c r="D9" s="36" t="s">
        <v>58</v>
      </c>
      <c r="E9" s="36" t="s">
        <v>59</v>
      </c>
      <c r="F9" s="36" t="s">
        <v>203</v>
      </c>
      <c r="G9" s="36" t="s">
        <v>223</v>
      </c>
      <c r="H9" s="36" t="s">
        <v>263</v>
      </c>
      <c r="I9" s="37"/>
      <c r="J9" s="53">
        <v>477.79</v>
      </c>
      <c r="K9" s="48">
        <v>445.06</v>
      </c>
      <c r="L9" s="39">
        <f>I9*J9</f>
        <v>0</v>
      </c>
      <c r="M9" s="39">
        <f>I9*K9</f>
        <v>0</v>
      </c>
      <c r="N9" s="37">
        <v>3</v>
      </c>
    </row>
    <row r="10" spans="1:14" s="35" customFormat="1" ht="90">
      <c r="A10" s="36">
        <v>20</v>
      </c>
      <c r="B10" s="36" t="s">
        <v>60</v>
      </c>
      <c r="C10" s="41" t="s">
        <v>61</v>
      </c>
      <c r="D10" s="36" t="s">
        <v>62</v>
      </c>
      <c r="E10" s="36" t="s">
        <v>55</v>
      </c>
      <c r="F10" s="36" t="s">
        <v>204</v>
      </c>
      <c r="G10" s="36" t="s">
        <v>224</v>
      </c>
      <c r="H10" s="36" t="s">
        <v>265</v>
      </c>
      <c r="I10" s="37"/>
      <c r="J10" s="53">
        <v>122.52</v>
      </c>
      <c r="K10" s="48">
        <v>119.15</v>
      </c>
      <c r="L10" s="39">
        <f>I10*J10</f>
        <v>0</v>
      </c>
      <c r="M10" s="39">
        <f>I10*K10</f>
        <v>0</v>
      </c>
      <c r="N10" s="37">
        <v>3</v>
      </c>
    </row>
    <row r="11" spans="1:14" s="35" customFormat="1" ht="22.5">
      <c r="A11" s="36">
        <v>21</v>
      </c>
      <c r="B11" s="36" t="s">
        <v>63</v>
      </c>
      <c r="C11" s="41" t="s">
        <v>64</v>
      </c>
      <c r="D11" s="36" t="s">
        <v>65</v>
      </c>
      <c r="E11" s="36" t="s">
        <v>66</v>
      </c>
      <c r="F11" s="36" t="s">
        <v>202</v>
      </c>
      <c r="G11" s="36" t="s">
        <v>225</v>
      </c>
      <c r="H11" s="36" t="s">
        <v>263</v>
      </c>
      <c r="I11" s="37"/>
      <c r="J11" s="53">
        <v>38.31</v>
      </c>
      <c r="K11" s="48">
        <v>37.25</v>
      </c>
      <c r="L11" s="39">
        <f aca="true" t="shared" si="0" ref="L11:L17">I11*J11</f>
        <v>0</v>
      </c>
      <c r="M11" s="39">
        <f aca="true" t="shared" si="1" ref="M11:M17">I11*K11</f>
        <v>0</v>
      </c>
      <c r="N11" s="37">
        <v>3</v>
      </c>
    </row>
    <row r="12" spans="1:14" s="35" customFormat="1" ht="22.5">
      <c r="A12" s="36">
        <v>30</v>
      </c>
      <c r="B12" s="36" t="s">
        <v>67</v>
      </c>
      <c r="C12" s="41" t="s">
        <v>68</v>
      </c>
      <c r="D12" s="36" t="s">
        <v>69</v>
      </c>
      <c r="E12" s="36" t="s">
        <v>70</v>
      </c>
      <c r="F12" s="36" t="s">
        <v>202</v>
      </c>
      <c r="G12" s="36" t="s">
        <v>226</v>
      </c>
      <c r="H12" s="36" t="s">
        <v>40</v>
      </c>
      <c r="I12" s="37"/>
      <c r="J12" s="53">
        <v>169.4</v>
      </c>
      <c r="K12" s="48">
        <v>160.69</v>
      </c>
      <c r="L12" s="39">
        <f t="shared" si="0"/>
        <v>0</v>
      </c>
      <c r="M12" s="39">
        <f t="shared" si="1"/>
        <v>0</v>
      </c>
      <c r="N12" s="37">
        <v>3</v>
      </c>
    </row>
    <row r="13" spans="1:14" s="35" customFormat="1" ht="22.5">
      <c r="A13" s="36">
        <v>31</v>
      </c>
      <c r="B13" s="36" t="s">
        <v>71</v>
      </c>
      <c r="C13" s="41" t="s">
        <v>72</v>
      </c>
      <c r="D13" s="36" t="s">
        <v>69</v>
      </c>
      <c r="E13" s="36" t="s">
        <v>70</v>
      </c>
      <c r="F13" s="36" t="s">
        <v>202</v>
      </c>
      <c r="G13" s="36" t="s">
        <v>227</v>
      </c>
      <c r="H13" s="36" t="s">
        <v>40</v>
      </c>
      <c r="I13" s="37"/>
      <c r="J13" s="53">
        <v>310.83</v>
      </c>
      <c r="K13" s="48">
        <v>294.84</v>
      </c>
      <c r="L13" s="39">
        <f t="shared" si="0"/>
        <v>0</v>
      </c>
      <c r="M13" s="39">
        <f t="shared" si="1"/>
        <v>0</v>
      </c>
      <c r="N13" s="37">
        <v>3</v>
      </c>
    </row>
    <row r="14" spans="1:14" s="35" customFormat="1" ht="22.5">
      <c r="A14" s="36">
        <v>32</v>
      </c>
      <c r="B14" s="36" t="s">
        <v>73</v>
      </c>
      <c r="C14" s="41" t="s">
        <v>74</v>
      </c>
      <c r="D14" s="36" t="s">
        <v>69</v>
      </c>
      <c r="E14" s="36" t="s">
        <v>70</v>
      </c>
      <c r="F14" s="36" t="s">
        <v>200</v>
      </c>
      <c r="G14" s="36" t="s">
        <v>228</v>
      </c>
      <c r="H14" s="36" t="s">
        <v>263</v>
      </c>
      <c r="I14" s="37"/>
      <c r="J14" s="53">
        <v>483.31</v>
      </c>
      <c r="K14" s="48">
        <v>467.35</v>
      </c>
      <c r="L14" s="39">
        <f t="shared" si="0"/>
        <v>0</v>
      </c>
      <c r="M14" s="39">
        <f t="shared" si="1"/>
        <v>0</v>
      </c>
      <c r="N14" s="37">
        <v>3</v>
      </c>
    </row>
    <row r="15" spans="1:14" s="35" customFormat="1" ht="33.75">
      <c r="A15" s="36">
        <v>33</v>
      </c>
      <c r="B15" s="36" t="s">
        <v>75</v>
      </c>
      <c r="C15" s="41" t="s">
        <v>76</v>
      </c>
      <c r="D15" s="36" t="s">
        <v>77</v>
      </c>
      <c r="E15" s="36" t="s">
        <v>78</v>
      </c>
      <c r="F15" s="36" t="s">
        <v>202</v>
      </c>
      <c r="G15" s="36" t="s">
        <v>229</v>
      </c>
      <c r="H15" s="36" t="s">
        <v>40</v>
      </c>
      <c r="I15" s="37"/>
      <c r="J15" s="53">
        <v>209.21</v>
      </c>
      <c r="K15" s="48">
        <v>196.13</v>
      </c>
      <c r="L15" s="39">
        <f t="shared" si="0"/>
        <v>0</v>
      </c>
      <c r="M15" s="39">
        <f t="shared" si="1"/>
        <v>0</v>
      </c>
      <c r="N15" s="37">
        <v>3</v>
      </c>
    </row>
    <row r="16" spans="1:14" s="35" customFormat="1" ht="33.75">
      <c r="A16" s="36">
        <v>34</v>
      </c>
      <c r="B16" s="36" t="s">
        <v>79</v>
      </c>
      <c r="C16" s="41" t="s">
        <v>80</v>
      </c>
      <c r="D16" s="36" t="s">
        <v>77</v>
      </c>
      <c r="E16" s="36" t="s">
        <v>78</v>
      </c>
      <c r="F16" s="36" t="s">
        <v>202</v>
      </c>
      <c r="G16" s="36" t="s">
        <v>230</v>
      </c>
      <c r="H16" s="36" t="s">
        <v>40</v>
      </c>
      <c r="I16" s="37"/>
      <c r="J16" s="53">
        <v>384.44</v>
      </c>
      <c r="K16" s="48">
        <v>357.72</v>
      </c>
      <c r="L16" s="39">
        <f t="shared" si="0"/>
        <v>0</v>
      </c>
      <c r="M16" s="39">
        <f t="shared" si="1"/>
        <v>0</v>
      </c>
      <c r="N16" s="37">
        <v>3</v>
      </c>
    </row>
    <row r="17" spans="1:14" s="35" customFormat="1" ht="33.75">
      <c r="A17" s="36">
        <v>35</v>
      </c>
      <c r="B17" s="36" t="s">
        <v>81</v>
      </c>
      <c r="C17" s="41" t="s">
        <v>82</v>
      </c>
      <c r="D17" s="36" t="s">
        <v>77</v>
      </c>
      <c r="E17" s="36" t="s">
        <v>78</v>
      </c>
      <c r="F17" s="36" t="s">
        <v>202</v>
      </c>
      <c r="G17" s="36" t="s">
        <v>231</v>
      </c>
      <c r="H17" s="36" t="s">
        <v>40</v>
      </c>
      <c r="I17" s="37"/>
      <c r="J17" s="53">
        <v>505.85</v>
      </c>
      <c r="K17" s="48">
        <v>470.69</v>
      </c>
      <c r="L17" s="39">
        <f t="shared" si="0"/>
        <v>0</v>
      </c>
      <c r="M17" s="39">
        <f t="shared" si="1"/>
        <v>0</v>
      </c>
      <c r="N17" s="37">
        <v>3</v>
      </c>
    </row>
    <row r="18" spans="1:14" s="35" customFormat="1" ht="33.75">
      <c r="A18" s="36">
        <v>36</v>
      </c>
      <c r="B18" s="36" t="s">
        <v>83</v>
      </c>
      <c r="C18" s="41" t="s">
        <v>84</v>
      </c>
      <c r="D18" s="36" t="s">
        <v>77</v>
      </c>
      <c r="E18" s="36" t="s">
        <v>78</v>
      </c>
      <c r="F18" s="36" t="s">
        <v>202</v>
      </c>
      <c r="G18" s="36" t="s">
        <v>232</v>
      </c>
      <c r="H18" s="36" t="s">
        <v>40</v>
      </c>
      <c r="I18" s="37"/>
      <c r="J18" s="53">
        <v>574.54</v>
      </c>
      <c r="K18" s="48">
        <v>534.6</v>
      </c>
      <c r="L18" s="39">
        <f aca="true" t="shared" si="2" ref="L18:L24">I18*J18</f>
        <v>0</v>
      </c>
      <c r="M18" s="39">
        <f aca="true" t="shared" si="3" ref="M18:M24">I18*K18</f>
        <v>0</v>
      </c>
      <c r="N18" s="37">
        <v>3</v>
      </c>
    </row>
    <row r="19" spans="1:14" s="35" customFormat="1" ht="22.5">
      <c r="A19" s="36">
        <v>42</v>
      </c>
      <c r="B19" s="36" t="s">
        <v>85</v>
      </c>
      <c r="C19" s="36">
        <v>1069611</v>
      </c>
      <c r="D19" s="36" t="s">
        <v>86</v>
      </c>
      <c r="E19" s="36" t="s">
        <v>87</v>
      </c>
      <c r="F19" s="36" t="s">
        <v>205</v>
      </c>
      <c r="G19" s="36" t="s">
        <v>233</v>
      </c>
      <c r="H19" s="36" t="s">
        <v>266</v>
      </c>
      <c r="I19" s="37"/>
      <c r="J19" s="53">
        <v>118.89</v>
      </c>
      <c r="K19" s="64">
        <v>106</v>
      </c>
      <c r="L19" s="39">
        <f t="shared" si="2"/>
        <v>0</v>
      </c>
      <c r="M19" s="39">
        <f t="shared" si="3"/>
        <v>0</v>
      </c>
      <c r="N19" s="37">
        <v>3</v>
      </c>
    </row>
    <row r="20" spans="1:14" s="35" customFormat="1" ht="33.75">
      <c r="A20" s="40">
        <v>46</v>
      </c>
      <c r="B20" s="36" t="s">
        <v>88</v>
      </c>
      <c r="C20" s="36" t="s">
        <v>89</v>
      </c>
      <c r="D20" s="36" t="s">
        <v>90</v>
      </c>
      <c r="E20" s="36" t="s">
        <v>91</v>
      </c>
      <c r="F20" s="36" t="s">
        <v>206</v>
      </c>
      <c r="G20" s="36" t="s">
        <v>234</v>
      </c>
      <c r="H20" s="36" t="s">
        <v>267</v>
      </c>
      <c r="I20" s="37"/>
      <c r="J20" s="53">
        <v>107.39</v>
      </c>
      <c r="K20" s="48">
        <v>103.94</v>
      </c>
      <c r="L20" s="39">
        <f t="shared" si="2"/>
        <v>0</v>
      </c>
      <c r="M20" s="39">
        <f t="shared" si="3"/>
        <v>0</v>
      </c>
      <c r="N20" s="37">
        <v>3</v>
      </c>
    </row>
    <row r="21" spans="1:14" s="35" customFormat="1" ht="12.75">
      <c r="A21" s="36">
        <v>141</v>
      </c>
      <c r="B21" s="36" t="s">
        <v>92</v>
      </c>
      <c r="C21" s="41" t="s">
        <v>93</v>
      </c>
      <c r="D21" s="41" t="s">
        <v>94</v>
      </c>
      <c r="E21" s="41" t="s">
        <v>95</v>
      </c>
      <c r="F21" s="36" t="s">
        <v>202</v>
      </c>
      <c r="G21" s="36" t="s">
        <v>235</v>
      </c>
      <c r="H21" s="36" t="s">
        <v>263</v>
      </c>
      <c r="I21" s="37"/>
      <c r="J21" s="53">
        <v>70.83</v>
      </c>
      <c r="K21" s="48">
        <v>66.33</v>
      </c>
      <c r="L21" s="39">
        <f t="shared" si="2"/>
        <v>0</v>
      </c>
      <c r="M21" s="39">
        <f t="shared" si="3"/>
        <v>0</v>
      </c>
      <c r="N21" s="37">
        <v>3</v>
      </c>
    </row>
    <row r="22" spans="1:14" s="35" customFormat="1" ht="33.75">
      <c r="A22" s="36">
        <v>162</v>
      </c>
      <c r="B22" s="36" t="s">
        <v>96</v>
      </c>
      <c r="C22" s="36">
        <v>4143125</v>
      </c>
      <c r="D22" s="36" t="s">
        <v>97</v>
      </c>
      <c r="E22" s="36" t="s">
        <v>70</v>
      </c>
      <c r="F22" s="36" t="s">
        <v>207</v>
      </c>
      <c r="G22" s="36" t="s">
        <v>236</v>
      </c>
      <c r="H22" s="36" t="s">
        <v>40</v>
      </c>
      <c r="I22" s="37"/>
      <c r="J22" s="54">
        <v>2013.4</v>
      </c>
      <c r="K22" s="38">
        <v>1915.96</v>
      </c>
      <c r="L22" s="39">
        <f t="shared" si="2"/>
        <v>0</v>
      </c>
      <c r="M22" s="39">
        <f t="shared" si="3"/>
        <v>0</v>
      </c>
      <c r="N22" s="37">
        <v>3</v>
      </c>
    </row>
    <row r="23" spans="1:14" s="35" customFormat="1" ht="33.75">
      <c r="A23" s="36">
        <v>163</v>
      </c>
      <c r="B23" s="36" t="s">
        <v>98</v>
      </c>
      <c r="C23" s="36">
        <v>6143120</v>
      </c>
      <c r="D23" s="36" t="s">
        <v>99</v>
      </c>
      <c r="E23" s="36" t="s">
        <v>100</v>
      </c>
      <c r="F23" s="36" t="s">
        <v>208</v>
      </c>
      <c r="G23" s="36" t="s">
        <v>237</v>
      </c>
      <c r="H23" s="36" t="s">
        <v>208</v>
      </c>
      <c r="I23" s="37"/>
      <c r="J23" s="53">
        <v>890.77</v>
      </c>
      <c r="K23" s="48">
        <v>847.66</v>
      </c>
      <c r="L23" s="39">
        <f t="shared" si="2"/>
        <v>0</v>
      </c>
      <c r="M23" s="39">
        <f t="shared" si="3"/>
        <v>0</v>
      </c>
      <c r="N23" s="37">
        <v>3</v>
      </c>
    </row>
    <row r="24" spans="1:14" s="35" customFormat="1" ht="22.5">
      <c r="A24" s="36">
        <v>164</v>
      </c>
      <c r="B24" s="36" t="s">
        <v>101</v>
      </c>
      <c r="C24" s="41" t="s">
        <v>102</v>
      </c>
      <c r="D24" s="36" t="s">
        <v>103</v>
      </c>
      <c r="E24" s="36" t="s">
        <v>70</v>
      </c>
      <c r="F24" s="36" t="s">
        <v>202</v>
      </c>
      <c r="G24" s="36" t="s">
        <v>238</v>
      </c>
      <c r="H24" s="36" t="s">
        <v>263</v>
      </c>
      <c r="I24" s="37"/>
      <c r="J24" s="54">
        <v>1742.3</v>
      </c>
      <c r="K24" s="38">
        <v>1657.99</v>
      </c>
      <c r="L24" s="39">
        <f t="shared" si="2"/>
        <v>0</v>
      </c>
      <c r="M24" s="39">
        <f t="shared" si="3"/>
        <v>0</v>
      </c>
      <c r="N24" s="37">
        <v>3</v>
      </c>
    </row>
    <row r="25" spans="1:14" s="35" customFormat="1" ht="22.5">
      <c r="A25" s="36">
        <v>165</v>
      </c>
      <c r="B25" s="36" t="s">
        <v>104</v>
      </c>
      <c r="C25" s="41" t="s">
        <v>105</v>
      </c>
      <c r="D25" s="36" t="s">
        <v>106</v>
      </c>
      <c r="E25" s="36" t="s">
        <v>55</v>
      </c>
      <c r="F25" s="36" t="s">
        <v>202</v>
      </c>
      <c r="G25" s="36" t="s">
        <v>239</v>
      </c>
      <c r="H25" s="36" t="s">
        <v>263</v>
      </c>
      <c r="I25" s="37"/>
      <c r="J25" s="53">
        <v>215.1</v>
      </c>
      <c r="K25" s="48">
        <v>209.5</v>
      </c>
      <c r="L25" s="39">
        <f aca="true" t="shared" si="4" ref="L25:L35">I25*J25</f>
        <v>0</v>
      </c>
      <c r="M25" s="39">
        <f aca="true" t="shared" si="5" ref="M25:M35">I25*K25</f>
        <v>0</v>
      </c>
      <c r="N25" s="37">
        <v>3</v>
      </c>
    </row>
    <row r="26" spans="1:14" s="35" customFormat="1" ht="33.75">
      <c r="A26" s="36">
        <v>197</v>
      </c>
      <c r="B26" s="36" t="s">
        <v>107</v>
      </c>
      <c r="C26" s="41" t="s">
        <v>108</v>
      </c>
      <c r="D26" s="36" t="s">
        <v>109</v>
      </c>
      <c r="E26" s="36" t="s">
        <v>47</v>
      </c>
      <c r="F26" s="36" t="s">
        <v>209</v>
      </c>
      <c r="G26" s="36" t="s">
        <v>221</v>
      </c>
      <c r="H26" s="36" t="s">
        <v>268</v>
      </c>
      <c r="I26" s="37"/>
      <c r="J26" s="53">
        <v>102.14</v>
      </c>
      <c r="K26" s="48">
        <v>96.52</v>
      </c>
      <c r="L26" s="39">
        <f t="shared" si="4"/>
        <v>0</v>
      </c>
      <c r="M26" s="39">
        <f t="shared" si="5"/>
        <v>0</v>
      </c>
      <c r="N26" s="37">
        <v>4</v>
      </c>
    </row>
    <row r="27" spans="1:14" s="35" customFormat="1" ht="22.5">
      <c r="A27" s="36">
        <v>210</v>
      </c>
      <c r="B27" s="36" t="s">
        <v>110</v>
      </c>
      <c r="C27" s="41" t="s">
        <v>111</v>
      </c>
      <c r="D27" s="36" t="s">
        <v>112</v>
      </c>
      <c r="E27" s="36" t="s">
        <v>113</v>
      </c>
      <c r="F27" s="36" t="s">
        <v>210</v>
      </c>
      <c r="G27" s="36" t="s">
        <v>240</v>
      </c>
      <c r="H27" s="36" t="s">
        <v>32</v>
      </c>
      <c r="I27" s="37"/>
      <c r="J27" s="53">
        <v>161.57</v>
      </c>
      <c r="K27" s="48">
        <v>146.26</v>
      </c>
      <c r="L27" s="39">
        <f t="shared" si="4"/>
        <v>0</v>
      </c>
      <c r="M27" s="39">
        <f t="shared" si="5"/>
        <v>0</v>
      </c>
      <c r="N27" s="37">
        <v>2</v>
      </c>
    </row>
    <row r="28" spans="1:14" s="35" customFormat="1" ht="22.5">
      <c r="A28" s="36">
        <v>211</v>
      </c>
      <c r="B28" s="36" t="s">
        <v>114</v>
      </c>
      <c r="C28" s="41" t="s">
        <v>115</v>
      </c>
      <c r="D28" s="36" t="s">
        <v>116</v>
      </c>
      <c r="E28" s="36" t="s">
        <v>113</v>
      </c>
      <c r="F28" s="36" t="s">
        <v>210</v>
      </c>
      <c r="G28" s="36" t="s">
        <v>241</v>
      </c>
      <c r="H28" s="36" t="s">
        <v>265</v>
      </c>
      <c r="I28" s="37"/>
      <c r="J28" s="53">
        <v>91.16</v>
      </c>
      <c r="K28" s="48">
        <v>72.63</v>
      </c>
      <c r="L28" s="39">
        <f t="shared" si="4"/>
        <v>0</v>
      </c>
      <c r="M28" s="39">
        <f t="shared" si="5"/>
        <v>0</v>
      </c>
      <c r="N28" s="37">
        <v>3</v>
      </c>
    </row>
    <row r="29" spans="1:14" s="35" customFormat="1" ht="22.5">
      <c r="A29" s="36">
        <v>213</v>
      </c>
      <c r="B29" s="36" t="s">
        <v>117</v>
      </c>
      <c r="C29" s="41" t="s">
        <v>118</v>
      </c>
      <c r="D29" s="36" t="s">
        <v>119</v>
      </c>
      <c r="E29" s="36" t="s">
        <v>120</v>
      </c>
      <c r="F29" s="36" t="s">
        <v>210</v>
      </c>
      <c r="G29" s="36" t="s">
        <v>242</v>
      </c>
      <c r="H29" s="36" t="s">
        <v>265</v>
      </c>
      <c r="I29" s="37"/>
      <c r="J29" s="53">
        <v>174.1</v>
      </c>
      <c r="K29" s="48">
        <v>74.68</v>
      </c>
      <c r="L29" s="39">
        <f t="shared" si="4"/>
        <v>0</v>
      </c>
      <c r="M29" s="39">
        <f t="shared" si="5"/>
        <v>0</v>
      </c>
      <c r="N29" s="37">
        <v>3</v>
      </c>
    </row>
    <row r="30" spans="1:14" s="35" customFormat="1" ht="45">
      <c r="A30" s="36">
        <v>215</v>
      </c>
      <c r="B30" s="36" t="s">
        <v>121</v>
      </c>
      <c r="C30" s="36" t="s">
        <v>122</v>
      </c>
      <c r="D30" s="36" t="s">
        <v>123</v>
      </c>
      <c r="E30" s="36" t="s">
        <v>124</v>
      </c>
      <c r="F30" s="36" t="s">
        <v>210</v>
      </c>
      <c r="G30" s="36" t="s">
        <v>242</v>
      </c>
      <c r="H30" s="36" t="s">
        <v>265</v>
      </c>
      <c r="I30" s="37"/>
      <c r="J30" s="53">
        <v>314.4</v>
      </c>
      <c r="K30" s="48">
        <v>236.77</v>
      </c>
      <c r="L30" s="39">
        <f t="shared" si="4"/>
        <v>0</v>
      </c>
      <c r="M30" s="39">
        <f t="shared" si="5"/>
        <v>0</v>
      </c>
      <c r="N30" s="37">
        <v>3</v>
      </c>
    </row>
    <row r="31" spans="1:14" s="35" customFormat="1" ht="22.5">
      <c r="A31" s="36">
        <v>218</v>
      </c>
      <c r="B31" s="36" t="s">
        <v>125</v>
      </c>
      <c r="C31" s="41" t="s">
        <v>126</v>
      </c>
      <c r="D31" s="36" t="s">
        <v>127</v>
      </c>
      <c r="E31" s="36" t="s">
        <v>113</v>
      </c>
      <c r="F31" s="36" t="s">
        <v>210</v>
      </c>
      <c r="G31" s="36" t="s">
        <v>240</v>
      </c>
      <c r="H31" s="36" t="s">
        <v>265</v>
      </c>
      <c r="I31" s="37"/>
      <c r="J31" s="53">
        <v>481.6</v>
      </c>
      <c r="K31" s="48">
        <v>142.32</v>
      </c>
      <c r="L31" s="39">
        <f t="shared" si="4"/>
        <v>0</v>
      </c>
      <c r="M31" s="39">
        <f t="shared" si="5"/>
        <v>0</v>
      </c>
      <c r="N31" s="37">
        <v>2</v>
      </c>
    </row>
    <row r="32" spans="1:14" s="35" customFormat="1" ht="33.75">
      <c r="A32" s="36">
        <v>223</v>
      </c>
      <c r="B32" s="36" t="s">
        <v>128</v>
      </c>
      <c r="C32" s="41" t="s">
        <v>129</v>
      </c>
      <c r="D32" s="36" t="s">
        <v>130</v>
      </c>
      <c r="E32" s="36" t="s">
        <v>131</v>
      </c>
      <c r="F32" s="36" t="s">
        <v>211</v>
      </c>
      <c r="G32" s="36" t="s">
        <v>243</v>
      </c>
      <c r="H32" s="36" t="s">
        <v>269</v>
      </c>
      <c r="I32" s="37"/>
      <c r="J32" s="53">
        <v>438.88</v>
      </c>
      <c r="K32" s="48">
        <v>497.11</v>
      </c>
      <c r="L32" s="39">
        <f t="shared" si="4"/>
        <v>0</v>
      </c>
      <c r="M32" s="39">
        <f t="shared" si="5"/>
        <v>0</v>
      </c>
      <c r="N32" s="37">
        <v>2</v>
      </c>
    </row>
    <row r="33" spans="1:14" s="35" customFormat="1" ht="33.75">
      <c r="A33" s="36">
        <v>224</v>
      </c>
      <c r="B33" s="36" t="s">
        <v>132</v>
      </c>
      <c r="C33" s="41" t="s">
        <v>133</v>
      </c>
      <c r="D33" s="36" t="s">
        <v>134</v>
      </c>
      <c r="E33" s="36" t="s">
        <v>135</v>
      </c>
      <c r="F33" s="36" t="s">
        <v>212</v>
      </c>
      <c r="G33" s="36" t="s">
        <v>244</v>
      </c>
      <c r="H33" s="36" t="s">
        <v>263</v>
      </c>
      <c r="I33" s="37"/>
      <c r="J33" s="53">
        <v>275.85</v>
      </c>
      <c r="K33" s="48">
        <v>265.35</v>
      </c>
      <c r="L33" s="39">
        <f t="shared" si="4"/>
        <v>0</v>
      </c>
      <c r="M33" s="39">
        <f t="shared" si="5"/>
        <v>0</v>
      </c>
      <c r="N33" s="37">
        <v>4</v>
      </c>
    </row>
    <row r="34" spans="1:14" s="35" customFormat="1" ht="33.75">
      <c r="A34" s="36">
        <v>230</v>
      </c>
      <c r="B34" s="36" t="s">
        <v>136</v>
      </c>
      <c r="C34" s="36" t="s">
        <v>137</v>
      </c>
      <c r="D34" s="36" t="s">
        <v>138</v>
      </c>
      <c r="E34" s="36" t="s">
        <v>139</v>
      </c>
      <c r="F34" s="36" t="s">
        <v>200</v>
      </c>
      <c r="G34" s="36" t="s">
        <v>245</v>
      </c>
      <c r="H34" s="36" t="s">
        <v>263</v>
      </c>
      <c r="I34" s="37"/>
      <c r="J34" s="53">
        <v>40.07</v>
      </c>
      <c r="K34" s="48">
        <v>28.85</v>
      </c>
      <c r="L34" s="39">
        <f t="shared" si="4"/>
        <v>0</v>
      </c>
      <c r="M34" s="39">
        <f t="shared" si="5"/>
        <v>0</v>
      </c>
      <c r="N34" s="37">
        <v>3</v>
      </c>
    </row>
    <row r="35" spans="1:14" s="35" customFormat="1" ht="22.5">
      <c r="A35" s="36">
        <v>231</v>
      </c>
      <c r="B35" s="36" t="s">
        <v>140</v>
      </c>
      <c r="C35" s="36" t="s">
        <v>141</v>
      </c>
      <c r="D35" s="36" t="s">
        <v>142</v>
      </c>
      <c r="E35" s="36" t="s">
        <v>143</v>
      </c>
      <c r="F35" s="36" t="s">
        <v>200</v>
      </c>
      <c r="G35" s="36" t="s">
        <v>246</v>
      </c>
      <c r="H35" s="36" t="s">
        <v>263</v>
      </c>
      <c r="I35" s="37"/>
      <c r="J35" s="53">
        <v>60.12</v>
      </c>
      <c r="K35" s="48">
        <v>43.85</v>
      </c>
      <c r="L35" s="39">
        <f t="shared" si="4"/>
        <v>0</v>
      </c>
      <c r="M35" s="39">
        <f t="shared" si="5"/>
        <v>0</v>
      </c>
      <c r="N35" s="37">
        <v>3</v>
      </c>
    </row>
    <row r="36" spans="1:14" s="35" customFormat="1" ht="22.5">
      <c r="A36" s="36">
        <v>234</v>
      </c>
      <c r="B36" s="36" t="s">
        <v>144</v>
      </c>
      <c r="C36" s="41" t="s">
        <v>145</v>
      </c>
      <c r="D36" s="36" t="s">
        <v>146</v>
      </c>
      <c r="E36" s="36" t="s">
        <v>55</v>
      </c>
      <c r="F36" s="36" t="s">
        <v>200</v>
      </c>
      <c r="G36" s="36" t="s">
        <v>247</v>
      </c>
      <c r="H36" s="36" t="s">
        <v>263</v>
      </c>
      <c r="I36" s="37"/>
      <c r="J36" s="53">
        <v>63.49</v>
      </c>
      <c r="K36" s="48">
        <v>61.83</v>
      </c>
      <c r="L36" s="39">
        <f aca="true" t="shared" si="6" ref="L36:L42">I36*J36</f>
        <v>0</v>
      </c>
      <c r="M36" s="39">
        <f aca="true" t="shared" si="7" ref="M36:M42">I36*K36</f>
        <v>0</v>
      </c>
      <c r="N36" s="37">
        <v>3</v>
      </c>
    </row>
    <row r="37" spans="1:14" s="35" customFormat="1" ht="22.5">
      <c r="A37" s="36">
        <v>235</v>
      </c>
      <c r="B37" s="36" t="s">
        <v>147</v>
      </c>
      <c r="C37" s="36" t="s">
        <v>148</v>
      </c>
      <c r="D37" s="36" t="s">
        <v>149</v>
      </c>
      <c r="E37" s="36" t="s">
        <v>150</v>
      </c>
      <c r="F37" s="36" t="s">
        <v>200</v>
      </c>
      <c r="G37" s="36" t="s">
        <v>248</v>
      </c>
      <c r="H37" s="36" t="s">
        <v>263</v>
      </c>
      <c r="I37" s="37"/>
      <c r="J37" s="53">
        <v>182.38</v>
      </c>
      <c r="K37" s="48">
        <v>157.22</v>
      </c>
      <c r="L37" s="39">
        <f t="shared" si="6"/>
        <v>0</v>
      </c>
      <c r="M37" s="39">
        <f t="shared" si="7"/>
        <v>0</v>
      </c>
      <c r="N37" s="37">
        <v>3</v>
      </c>
    </row>
    <row r="38" spans="1:14" s="35" customFormat="1" ht="22.5">
      <c r="A38" s="36">
        <v>236</v>
      </c>
      <c r="B38" s="36" t="s">
        <v>151</v>
      </c>
      <c r="C38" s="36" t="s">
        <v>152</v>
      </c>
      <c r="D38" s="36" t="s">
        <v>153</v>
      </c>
      <c r="E38" s="36" t="s">
        <v>154</v>
      </c>
      <c r="F38" s="36" t="s">
        <v>212</v>
      </c>
      <c r="G38" s="36" t="s">
        <v>249</v>
      </c>
      <c r="H38" s="36" t="s">
        <v>263</v>
      </c>
      <c r="I38" s="37"/>
      <c r="J38" s="53">
        <v>199.12</v>
      </c>
      <c r="K38" s="48">
        <v>129.67</v>
      </c>
      <c r="L38" s="39">
        <f t="shared" si="6"/>
        <v>0</v>
      </c>
      <c r="M38" s="39">
        <f t="shared" si="7"/>
        <v>0</v>
      </c>
      <c r="N38" s="37">
        <v>3</v>
      </c>
    </row>
    <row r="39" spans="1:14" s="35" customFormat="1" ht="33.75">
      <c r="A39" s="36">
        <v>241</v>
      </c>
      <c r="B39" s="36" t="s">
        <v>155</v>
      </c>
      <c r="C39" s="36" t="s">
        <v>156</v>
      </c>
      <c r="D39" s="36" t="s">
        <v>157</v>
      </c>
      <c r="E39" s="36" t="s">
        <v>158</v>
      </c>
      <c r="F39" s="36" t="s">
        <v>213</v>
      </c>
      <c r="G39" s="36" t="s">
        <v>250</v>
      </c>
      <c r="H39" s="36" t="s">
        <v>269</v>
      </c>
      <c r="I39" s="37"/>
      <c r="J39" s="53">
        <v>240.9</v>
      </c>
      <c r="K39" s="48">
        <v>186.59</v>
      </c>
      <c r="L39" s="39">
        <f t="shared" si="6"/>
        <v>0</v>
      </c>
      <c r="M39" s="39">
        <f t="shared" si="7"/>
        <v>0</v>
      </c>
      <c r="N39" s="37">
        <v>2</v>
      </c>
    </row>
    <row r="40" spans="1:14" s="35" customFormat="1" ht="45">
      <c r="A40" s="36">
        <v>242</v>
      </c>
      <c r="B40" s="36" t="s">
        <v>159</v>
      </c>
      <c r="C40" s="36" t="s">
        <v>160</v>
      </c>
      <c r="D40" s="36" t="s">
        <v>161</v>
      </c>
      <c r="E40" s="36" t="s">
        <v>162</v>
      </c>
      <c r="F40" s="36" t="s">
        <v>213</v>
      </c>
      <c r="G40" s="36" t="s">
        <v>251</v>
      </c>
      <c r="H40" s="36" t="s">
        <v>269</v>
      </c>
      <c r="I40" s="37"/>
      <c r="J40" s="53">
        <v>590</v>
      </c>
      <c r="K40" s="48">
        <v>274.7</v>
      </c>
      <c r="L40" s="39">
        <f t="shared" si="6"/>
        <v>0</v>
      </c>
      <c r="M40" s="39">
        <f t="shared" si="7"/>
        <v>0</v>
      </c>
      <c r="N40" s="37">
        <v>2</v>
      </c>
    </row>
    <row r="41" spans="1:14" s="35" customFormat="1" ht="33.75">
      <c r="A41" s="36">
        <v>243</v>
      </c>
      <c r="B41" s="36" t="s">
        <v>163</v>
      </c>
      <c r="C41" s="41" t="s">
        <v>164</v>
      </c>
      <c r="D41" s="36" t="s">
        <v>165</v>
      </c>
      <c r="E41" s="36" t="s">
        <v>166</v>
      </c>
      <c r="F41" s="36" t="s">
        <v>209</v>
      </c>
      <c r="G41" s="36" t="s">
        <v>252</v>
      </c>
      <c r="H41" s="36" t="s">
        <v>32</v>
      </c>
      <c r="I41" s="37"/>
      <c r="J41" s="54">
        <v>2106.1</v>
      </c>
      <c r="K41" s="38">
        <v>1976.57</v>
      </c>
      <c r="L41" s="39">
        <f t="shared" si="6"/>
        <v>0</v>
      </c>
      <c r="M41" s="39">
        <f t="shared" si="7"/>
        <v>0</v>
      </c>
      <c r="N41" s="37">
        <v>3</v>
      </c>
    </row>
    <row r="42" spans="1:14" s="35" customFormat="1" ht="33.75">
      <c r="A42" s="36">
        <v>244</v>
      </c>
      <c r="B42" s="36" t="s">
        <v>167</v>
      </c>
      <c r="C42" s="41" t="s">
        <v>168</v>
      </c>
      <c r="D42" s="36" t="s">
        <v>165</v>
      </c>
      <c r="E42" s="36" t="s">
        <v>166</v>
      </c>
      <c r="F42" s="36" t="s">
        <v>209</v>
      </c>
      <c r="G42" s="36" t="s">
        <v>253</v>
      </c>
      <c r="H42" s="36" t="s">
        <v>32</v>
      </c>
      <c r="I42" s="37"/>
      <c r="J42" s="54">
        <v>3964.6</v>
      </c>
      <c r="K42" s="38">
        <v>3720.77</v>
      </c>
      <c r="L42" s="39">
        <f t="shared" si="6"/>
        <v>0</v>
      </c>
      <c r="M42" s="39">
        <f t="shared" si="7"/>
        <v>0</v>
      </c>
      <c r="N42" s="37">
        <v>3</v>
      </c>
    </row>
    <row r="43" spans="1:14" s="35" customFormat="1" ht="33.75">
      <c r="A43" s="36">
        <v>260</v>
      </c>
      <c r="B43" s="55" t="s">
        <v>169</v>
      </c>
      <c r="C43" s="56" t="s">
        <v>170</v>
      </c>
      <c r="D43" s="55" t="s">
        <v>171</v>
      </c>
      <c r="E43" s="55" t="s">
        <v>70</v>
      </c>
      <c r="F43" s="55" t="s">
        <v>214</v>
      </c>
      <c r="G43" s="36" t="s">
        <v>249</v>
      </c>
      <c r="H43" s="36" t="s">
        <v>265</v>
      </c>
      <c r="I43" s="37"/>
      <c r="J43" s="54">
        <v>40394.6</v>
      </c>
      <c r="K43" s="38">
        <v>38279.75</v>
      </c>
      <c r="L43" s="39">
        <f aca="true" t="shared" si="8" ref="L43:L53">I43*J43</f>
        <v>0</v>
      </c>
      <c r="M43" s="39">
        <f aca="true" t="shared" si="9" ref="M43:M53">I43*K43</f>
        <v>0</v>
      </c>
      <c r="N43" s="37">
        <v>3</v>
      </c>
    </row>
    <row r="44" spans="1:14" s="35" customFormat="1" ht="22.5">
      <c r="A44" s="36">
        <v>277</v>
      </c>
      <c r="B44" s="36" t="s">
        <v>172</v>
      </c>
      <c r="C44" s="57" t="s">
        <v>273</v>
      </c>
      <c r="D44" s="57" t="s">
        <v>274</v>
      </c>
      <c r="E44" s="57" t="s">
        <v>275</v>
      </c>
      <c r="F44" s="36" t="s">
        <v>202</v>
      </c>
      <c r="G44" s="36" t="s">
        <v>254</v>
      </c>
      <c r="H44" s="36" t="s">
        <v>263</v>
      </c>
      <c r="I44" s="37"/>
      <c r="J44" s="53">
        <v>22.36</v>
      </c>
      <c r="K44" s="48">
        <v>16.9</v>
      </c>
      <c r="L44" s="39">
        <f t="shared" si="8"/>
        <v>0</v>
      </c>
      <c r="M44" s="39">
        <f t="shared" si="9"/>
        <v>0</v>
      </c>
      <c r="N44" s="37">
        <v>3</v>
      </c>
    </row>
    <row r="45" spans="1:14" s="35" customFormat="1" ht="22.5">
      <c r="A45" s="36">
        <v>278</v>
      </c>
      <c r="B45" s="36" t="s">
        <v>174</v>
      </c>
      <c r="C45" s="57">
        <v>1162485</v>
      </c>
      <c r="D45" s="57" t="s">
        <v>173</v>
      </c>
      <c r="E45" s="57" t="s">
        <v>47</v>
      </c>
      <c r="F45" s="36" t="s">
        <v>215</v>
      </c>
      <c r="G45" s="36" t="s">
        <v>220</v>
      </c>
      <c r="H45" s="36" t="s">
        <v>267</v>
      </c>
      <c r="I45" s="37"/>
      <c r="J45" s="53">
        <v>6.17</v>
      </c>
      <c r="K45" s="48">
        <v>6.01</v>
      </c>
      <c r="L45" s="39">
        <f t="shared" si="8"/>
        <v>0</v>
      </c>
      <c r="M45" s="39">
        <f t="shared" si="9"/>
        <v>0</v>
      </c>
      <c r="N45" s="37">
        <v>2</v>
      </c>
    </row>
    <row r="46" spans="1:14" s="35" customFormat="1" ht="22.5">
      <c r="A46" s="36">
        <v>287</v>
      </c>
      <c r="B46" s="36" t="s">
        <v>175</v>
      </c>
      <c r="C46" s="41" t="s">
        <v>176</v>
      </c>
      <c r="D46" s="36" t="s">
        <v>177</v>
      </c>
      <c r="E46" s="36" t="s">
        <v>178</v>
      </c>
      <c r="F46" s="36" t="s">
        <v>202</v>
      </c>
      <c r="G46" s="36" t="s">
        <v>255</v>
      </c>
      <c r="H46" s="36" t="s">
        <v>263</v>
      </c>
      <c r="I46" s="37"/>
      <c r="J46" s="53">
        <v>48.22</v>
      </c>
      <c r="K46" s="48">
        <v>46</v>
      </c>
      <c r="L46" s="39">
        <f t="shared" si="8"/>
        <v>0</v>
      </c>
      <c r="M46" s="39">
        <f t="shared" si="9"/>
        <v>0</v>
      </c>
      <c r="N46" s="37">
        <v>3</v>
      </c>
    </row>
    <row r="47" spans="1:14" s="35" customFormat="1" ht="22.5">
      <c r="A47" s="36">
        <v>290</v>
      </c>
      <c r="B47" s="36" t="s">
        <v>179</v>
      </c>
      <c r="C47" s="36">
        <v>1162423</v>
      </c>
      <c r="D47" s="36" t="s">
        <v>180</v>
      </c>
      <c r="E47" s="36" t="s">
        <v>47</v>
      </c>
      <c r="F47" s="36" t="s">
        <v>206</v>
      </c>
      <c r="G47" s="36" t="s">
        <v>256</v>
      </c>
      <c r="H47" s="36" t="s">
        <v>267</v>
      </c>
      <c r="I47" s="37"/>
      <c r="J47" s="53">
        <v>9.68</v>
      </c>
      <c r="K47" s="48">
        <v>9.53</v>
      </c>
      <c r="L47" s="39">
        <f t="shared" si="8"/>
        <v>0</v>
      </c>
      <c r="M47" s="39">
        <f t="shared" si="9"/>
        <v>0</v>
      </c>
      <c r="N47" s="37">
        <v>2</v>
      </c>
    </row>
    <row r="48" spans="1:14" s="35" customFormat="1" ht="22.5">
      <c r="A48" s="36">
        <v>318</v>
      </c>
      <c r="B48" s="36" t="s">
        <v>181</v>
      </c>
      <c r="C48" s="41" t="s">
        <v>182</v>
      </c>
      <c r="D48" s="41" t="s">
        <v>183</v>
      </c>
      <c r="E48" s="41" t="s">
        <v>55</v>
      </c>
      <c r="F48" s="36" t="s">
        <v>202</v>
      </c>
      <c r="G48" s="36" t="s">
        <v>257</v>
      </c>
      <c r="H48" s="36" t="s">
        <v>263</v>
      </c>
      <c r="I48" s="37"/>
      <c r="J48" s="53">
        <v>22.61</v>
      </c>
      <c r="K48" s="48">
        <v>21.98</v>
      </c>
      <c r="L48" s="39">
        <f t="shared" si="8"/>
        <v>0</v>
      </c>
      <c r="M48" s="39">
        <f t="shared" si="9"/>
        <v>0</v>
      </c>
      <c r="N48" s="37">
        <v>3</v>
      </c>
    </row>
    <row r="49" spans="1:14" s="30" customFormat="1" ht="33.75">
      <c r="A49" s="36">
        <v>322</v>
      </c>
      <c r="B49" s="36" t="s">
        <v>184</v>
      </c>
      <c r="C49" s="36">
        <v>4081718</v>
      </c>
      <c r="D49" s="36" t="s">
        <v>185</v>
      </c>
      <c r="E49" s="36" t="s">
        <v>186</v>
      </c>
      <c r="F49" s="36" t="s">
        <v>216</v>
      </c>
      <c r="G49" s="36" t="s">
        <v>258</v>
      </c>
      <c r="H49" s="36" t="s">
        <v>270</v>
      </c>
      <c r="I49" s="37"/>
      <c r="J49" s="53">
        <v>108.08</v>
      </c>
      <c r="K49" s="48">
        <v>106.89</v>
      </c>
      <c r="L49" s="39">
        <f t="shared" si="8"/>
        <v>0</v>
      </c>
      <c r="M49" s="39">
        <f t="shared" si="9"/>
        <v>0</v>
      </c>
      <c r="N49" s="37">
        <v>3</v>
      </c>
    </row>
    <row r="50" spans="1:14" s="30" customFormat="1" ht="22.5">
      <c r="A50" s="36">
        <v>331</v>
      </c>
      <c r="B50" s="36" t="s">
        <v>187</v>
      </c>
      <c r="C50" s="41" t="s">
        <v>188</v>
      </c>
      <c r="D50" s="36" t="s">
        <v>189</v>
      </c>
      <c r="E50" s="36" t="s">
        <v>59</v>
      </c>
      <c r="F50" s="36" t="s">
        <v>203</v>
      </c>
      <c r="G50" s="36" t="s">
        <v>259</v>
      </c>
      <c r="H50" s="36" t="s">
        <v>271</v>
      </c>
      <c r="I50" s="37"/>
      <c r="J50" s="54">
        <v>1231.43</v>
      </c>
      <c r="K50" s="38">
        <v>1147.07</v>
      </c>
      <c r="L50" s="39">
        <f t="shared" si="8"/>
        <v>0</v>
      </c>
      <c r="M50" s="39">
        <f t="shared" si="9"/>
        <v>0</v>
      </c>
      <c r="N50" s="37">
        <v>3</v>
      </c>
    </row>
    <row r="51" spans="1:14" s="30" customFormat="1" ht="33.75">
      <c r="A51" s="36">
        <v>335</v>
      </c>
      <c r="B51" s="36" t="s">
        <v>190</v>
      </c>
      <c r="C51" s="41" t="s">
        <v>191</v>
      </c>
      <c r="D51" s="36" t="s">
        <v>192</v>
      </c>
      <c r="E51" s="36" t="s">
        <v>193</v>
      </c>
      <c r="F51" s="36" t="s">
        <v>217</v>
      </c>
      <c r="G51" s="36" t="s">
        <v>260</v>
      </c>
      <c r="H51" s="36" t="s">
        <v>32</v>
      </c>
      <c r="I51" s="37"/>
      <c r="J51" s="54">
        <v>2109.1</v>
      </c>
      <c r="K51" s="38">
        <v>2049.41</v>
      </c>
      <c r="L51" s="39">
        <f t="shared" si="8"/>
        <v>0</v>
      </c>
      <c r="M51" s="39">
        <f t="shared" si="9"/>
        <v>0</v>
      </c>
      <c r="N51" s="37">
        <v>2</v>
      </c>
    </row>
    <row r="52" spans="1:14" s="30" customFormat="1" ht="33.75">
      <c r="A52" s="36">
        <v>360</v>
      </c>
      <c r="B52" s="36" t="s">
        <v>194</v>
      </c>
      <c r="C52" s="41" t="s">
        <v>195</v>
      </c>
      <c r="D52" s="41" t="s">
        <v>196</v>
      </c>
      <c r="E52" s="41" t="s">
        <v>55</v>
      </c>
      <c r="F52" s="36" t="s">
        <v>218</v>
      </c>
      <c r="G52" s="36" t="s">
        <v>261</v>
      </c>
      <c r="H52" s="36" t="s">
        <v>263</v>
      </c>
      <c r="I52" s="37"/>
      <c r="J52" s="53">
        <v>14.34</v>
      </c>
      <c r="K52" s="48">
        <v>13.93</v>
      </c>
      <c r="L52" s="39">
        <f t="shared" si="8"/>
        <v>0</v>
      </c>
      <c r="M52" s="39">
        <f t="shared" si="9"/>
        <v>0</v>
      </c>
      <c r="N52" s="37">
        <v>3</v>
      </c>
    </row>
    <row r="53" spans="1:14" s="30" customFormat="1" ht="22.5">
      <c r="A53" s="36">
        <v>381</v>
      </c>
      <c r="B53" s="36" t="s">
        <v>197</v>
      </c>
      <c r="C53" s="50">
        <v>3192101</v>
      </c>
      <c r="D53" s="36" t="s">
        <v>198</v>
      </c>
      <c r="E53" s="51" t="s">
        <v>199</v>
      </c>
      <c r="F53" s="36" t="s">
        <v>219</v>
      </c>
      <c r="G53" s="36" t="s">
        <v>262</v>
      </c>
      <c r="H53" s="48" t="s">
        <v>272</v>
      </c>
      <c r="I53" s="37"/>
      <c r="J53" s="53">
        <v>1.13</v>
      </c>
      <c r="K53" s="48">
        <v>1.11</v>
      </c>
      <c r="L53" s="39">
        <f t="shared" si="8"/>
        <v>0</v>
      </c>
      <c r="M53" s="39">
        <f t="shared" si="9"/>
        <v>0</v>
      </c>
      <c r="N53" s="37">
        <v>1</v>
      </c>
    </row>
    <row r="54" spans="1:14" ht="18" customHeight="1">
      <c r="A54" s="60" t="s">
        <v>10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33">
        <f>SUM(L6:L53)</f>
        <v>0</v>
      </c>
      <c r="M54" s="33">
        <f>SUM(M6:M53)</f>
        <v>0</v>
      </c>
      <c r="N54" s="34"/>
    </row>
    <row r="55" spans="1:14" ht="18" customHeight="1">
      <c r="A55" s="59" t="s">
        <v>11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29">
        <f>L54*M57</f>
        <v>0</v>
      </c>
      <c r="M55" s="32">
        <f>M54*M57</f>
        <v>0</v>
      </c>
      <c r="N55" s="19"/>
    </row>
    <row r="56" spans="1:14" ht="18" customHeight="1">
      <c r="A56" s="59" t="s">
        <v>12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29">
        <f>L54+L55</f>
        <v>0</v>
      </c>
      <c r="M56" s="32">
        <f>M54+M55</f>
        <v>0</v>
      </c>
      <c r="N56" s="19"/>
    </row>
    <row r="57" ht="12.75" hidden="1">
      <c r="M57" s="31">
        <v>0.1</v>
      </c>
    </row>
  </sheetData>
  <sheetProtection/>
  <mergeCells count="5">
    <mergeCell ref="A2:M2"/>
    <mergeCell ref="A3:M3"/>
    <mergeCell ref="A56:K56"/>
    <mergeCell ref="A55:K55"/>
    <mergeCell ref="A54:K54"/>
  </mergeCells>
  <printOptions/>
  <pageMargins left="0.2" right="0.2" top="0.2" bottom="0.25" header="0.2" footer="0.3"/>
  <pageSetup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7" width="25.421875" style="1" customWidth="1"/>
    <col min="8" max="16384" width="9.140625" style="1" customWidth="1"/>
  </cols>
  <sheetData>
    <row r="2" spans="2:5" ht="14.25">
      <c r="B2" s="10" t="s">
        <v>13</v>
      </c>
      <c r="C2" s="10"/>
      <c r="D2" s="10"/>
      <c r="E2" s="10" t="s">
        <v>43</v>
      </c>
    </row>
    <row r="4" ht="15" thickBot="1"/>
    <row r="5" spans="2:7" ht="24.75" thickBot="1">
      <c r="B5" s="3" t="s">
        <v>18</v>
      </c>
      <c r="C5" s="4" t="s">
        <v>41</v>
      </c>
      <c r="E5" s="11" t="s">
        <v>14</v>
      </c>
      <c r="F5" s="12" t="s">
        <v>15</v>
      </c>
      <c r="G5" s="13" t="s">
        <v>16</v>
      </c>
    </row>
    <row r="6" spans="2:7" ht="15" thickBot="1">
      <c r="B6" s="5"/>
      <c r="C6" s="6"/>
      <c r="E6" s="14">
        <f>specifikacija!L54</f>
        <v>0</v>
      </c>
      <c r="F6" s="14">
        <f>specifikacija!M54</f>
        <v>0</v>
      </c>
      <c r="G6" s="15">
        <f>F6*1.1</f>
        <v>0</v>
      </c>
    </row>
    <row r="7" spans="2:7" ht="36.75" customHeight="1" thickBot="1">
      <c r="B7" s="3" t="s">
        <v>19</v>
      </c>
      <c r="C7" s="26" t="s">
        <v>36</v>
      </c>
      <c r="E7" s="61" t="s">
        <v>17</v>
      </c>
      <c r="F7" s="62"/>
      <c r="G7" s="63"/>
    </row>
    <row r="8" spans="2:7" ht="15" thickBot="1">
      <c r="B8" s="5"/>
      <c r="C8" s="6"/>
      <c r="E8" s="16">
        <f>E6/1000</f>
        <v>0</v>
      </c>
      <c r="F8" s="17">
        <f>F6/1000</f>
        <v>0</v>
      </c>
      <c r="G8" s="18">
        <f>G6/1000</f>
        <v>0</v>
      </c>
    </row>
    <row r="9" spans="2:7" ht="15">
      <c r="B9" s="3" t="s">
        <v>20</v>
      </c>
      <c r="C9" s="7" t="s">
        <v>29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21</v>
      </c>
      <c r="C11" s="7" t="s">
        <v>25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22</v>
      </c>
      <c r="C13" s="24" t="s">
        <v>33</v>
      </c>
      <c r="E13" s="8" t="s">
        <v>27</v>
      </c>
      <c r="F13" s="23">
        <f>SUBTOTAL(101,specifikacija!N6:N53)</f>
        <v>2.8541666666666665</v>
      </c>
      <c r="G13" s="5"/>
    </row>
    <row r="14" spans="2:7" ht="14.25">
      <c r="B14" s="5"/>
      <c r="C14" s="6"/>
      <c r="E14" s="6"/>
      <c r="F14" s="6"/>
      <c r="G14" s="5"/>
    </row>
    <row r="15" spans="2:6" ht="25.5">
      <c r="B15" s="3" t="s">
        <v>23</v>
      </c>
      <c r="C15" s="4" t="s">
        <v>42</v>
      </c>
      <c r="E15" s="8" t="s">
        <v>28</v>
      </c>
      <c r="F15" s="7" t="s">
        <v>26</v>
      </c>
    </row>
    <row r="16" spans="2:3" ht="14.25">
      <c r="B16" s="5"/>
      <c r="C16" s="6"/>
    </row>
    <row r="17" spans="2:3" ht="15">
      <c r="B17" s="25" t="s">
        <v>34</v>
      </c>
      <c r="C17" s="24" t="s">
        <v>35</v>
      </c>
    </row>
    <row r="18" spans="2:3" ht="14.25">
      <c r="B18" s="5"/>
      <c r="C18" s="6"/>
    </row>
    <row r="19" spans="2:3" ht="15">
      <c r="B19" s="3" t="s">
        <v>24</v>
      </c>
      <c r="C19" s="9">
        <v>33600000</v>
      </c>
    </row>
    <row r="24" ht="14.25">
      <c r="F24" s="21"/>
    </row>
    <row r="25" ht="14.25">
      <c r="G25" s="21"/>
    </row>
    <row r="26" ht="14.25">
      <c r="G26" s="21"/>
    </row>
    <row r="27" ht="14.25">
      <c r="G27" s="21"/>
    </row>
    <row r="28" ht="14.25">
      <c r="G28" s="21"/>
    </row>
    <row r="29" ht="14.25">
      <c r="G29" s="21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2019-06-17T13:07:22Z</dcterms:modified>
  <cp:category/>
  <cp:version/>
  <cp:contentType/>
  <cp:contentStatus/>
</cp:coreProperties>
</file>