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<sst xmlns="http://schemas.openxmlformats.org/spreadsheetml/2006/main" count="444" uniqueCount="326">
  <si>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</si>
  <si>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</si>
  <si>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</si>
  <si>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</si>
  <si>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</si>
  <si>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</si>
  <si>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</si>
  <si>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</si>
  <si>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</si>
  <si>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</si>
  <si>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</si>
  <si>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</si>
  <si>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</si>
  <si>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</si>
  <si>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</si>
  <si>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</si>
  <si>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</si>
  <si>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</si>
  <si>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</si>
  <si>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</si>
  <si>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</si>
  <si>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</si>
  <si>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</si>
  <si>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</si>
  <si>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</si>
  <si>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</si>
  <si>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</si>
  <si>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</si>
  <si>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</si>
  <si>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</si>
  <si>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</si>
  <si>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bočica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</si>
  <si>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</si>
  <si>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</si>
  <si>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</si>
  <si>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</si>
  <si>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</si>
  <si>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</si>
  <si>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</si>
  <si>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injekcioni špric</t>
  </si>
  <si>
    <t>VEGA D.O.O.</t>
  </si>
  <si>
    <t>Hemofarm a.d.</t>
  </si>
  <si>
    <t>pantoprazol 40 mg</t>
  </si>
  <si>
    <t>Galenika a.d.</t>
  </si>
  <si>
    <t>ornitinaspartat 5 g</t>
  </si>
  <si>
    <t>Merz Pharma GmbH</t>
  </si>
  <si>
    <t>dalteparin-natrijum 2500 i.j.</t>
  </si>
  <si>
    <t>0062210</t>
  </si>
  <si>
    <t>FRAGMIN</t>
  </si>
  <si>
    <t>Pfizer Manufacturing Belgium NV</t>
  </si>
  <si>
    <t>dalteparin-natrijum 5000 i.j.</t>
  </si>
  <si>
    <t>0062211</t>
  </si>
  <si>
    <t>dalteparin-natrijum 10000 i.j.</t>
  </si>
  <si>
    <t>0062212</t>
  </si>
  <si>
    <t>apiksaban 2,5 mg</t>
  </si>
  <si>
    <t>amjodaron 150 mg</t>
  </si>
  <si>
    <t>Sanofi Winthrop Industrie</t>
  </si>
  <si>
    <t>dinoproston (PGE2) 3 g, endocervikalni gel</t>
  </si>
  <si>
    <t>PREPIDIL GEL</t>
  </si>
  <si>
    <t>dinoproston (PGE2) 3 mg, vaginalna tableta</t>
  </si>
  <si>
    <t>PROSTIN E2</t>
  </si>
  <si>
    <t>Sanico N.V.</t>
  </si>
  <si>
    <t>karboprost (PGM15) 0,25 mg</t>
  </si>
  <si>
    <t xml:space="preserve">PROSTIN 15M </t>
  </si>
  <si>
    <t>testosteron enantat 250 mg</t>
  </si>
  <si>
    <t>0048619</t>
  </si>
  <si>
    <t>TESTOSTERON  DEPO</t>
  </si>
  <si>
    <t>metilprednizolon 40 mg</t>
  </si>
  <si>
    <t>LEMOD SOLU</t>
  </si>
  <si>
    <t>cefazolin 2 g</t>
  </si>
  <si>
    <t>0321829</t>
  </si>
  <si>
    <t>Chephasaar Chem. Pharm.</t>
  </si>
  <si>
    <t>ceftazidim 1 g</t>
  </si>
  <si>
    <t>ceftriakson 2 g</t>
  </si>
  <si>
    <t>0321999</t>
  </si>
  <si>
    <t>CEFTRIAXON-MIP</t>
  </si>
  <si>
    <t>imipenem, cilastatin, 500 mg + 500 mg</t>
  </si>
  <si>
    <t>0029507</t>
  </si>
  <si>
    <t>MIPECID</t>
  </si>
  <si>
    <t>gentamicin 80 mg</t>
  </si>
  <si>
    <t>gentamicin 120 mg</t>
  </si>
  <si>
    <t>amikacin 100 mg</t>
  </si>
  <si>
    <t>0024282</t>
  </si>
  <si>
    <t xml:space="preserve">AMIKACIN </t>
  </si>
  <si>
    <t>amikacin 500 mg</t>
  </si>
  <si>
    <t>vankomicin 500 mg</t>
  </si>
  <si>
    <t>vankomicin 1000 mg</t>
  </si>
  <si>
    <t>teikoplanin 200 mg</t>
  </si>
  <si>
    <t>0029760</t>
  </si>
  <si>
    <t>TARGOCID</t>
  </si>
  <si>
    <t>Sanofi S.P.A.</t>
  </si>
  <si>
    <t>teikoplanin 400 mg</t>
  </si>
  <si>
    <t>0029761</t>
  </si>
  <si>
    <t>anidulafungin 100 mg</t>
  </si>
  <si>
    <t>ECALTA</t>
  </si>
  <si>
    <t>diklofenak amp 75 mg</t>
  </si>
  <si>
    <t>lidokain 1% 3,5 ml</t>
  </si>
  <si>
    <t>0081222</t>
  </si>
  <si>
    <t>LIDOKAIN-HLORID 1%</t>
  </si>
  <si>
    <t>lidokain, hlorheksidin</t>
  </si>
  <si>
    <t>CATHEJELL SA LIDOKAINOM</t>
  </si>
  <si>
    <t>Pharmazeutische Fabrik Montavit Ges.m.b.H.</t>
  </si>
  <si>
    <t>amantadin sulfat 200 mg</t>
  </si>
  <si>
    <t>PK MERZ</t>
  </si>
  <si>
    <t>0070654</t>
  </si>
  <si>
    <t>ZELDOX</t>
  </si>
  <si>
    <t>Pfizer PGM</t>
  </si>
  <si>
    <t>barijum sulfat 1 g/ml</t>
  </si>
  <si>
    <t>BARIJUM SULFAT</t>
  </si>
  <si>
    <t>Hemofarm d.o.o</t>
  </si>
  <si>
    <t>rastvor za injekciju/infuziju</t>
  </si>
  <si>
    <t>prašak za rastvor za injekciju</t>
  </si>
  <si>
    <t>rastvor za injekciju</t>
  </si>
  <si>
    <t>rastvor za infuziju</t>
  </si>
  <si>
    <t>film tableta</t>
  </si>
  <si>
    <t>endocervikalni gel</t>
  </si>
  <si>
    <t>vaginalna tableta</t>
  </si>
  <si>
    <t>prašak i rastvarač za rastvor za injekciju/infuziju</t>
  </si>
  <si>
    <t>prašak za rastvor za injekciju/ infuziju</t>
  </si>
  <si>
    <t>prašak za rastvor za infuziju</t>
  </si>
  <si>
    <t>injekcija/prašak za rastvor za infuziju</t>
  </si>
  <si>
    <t>prašak za koncentrat za rastvor za infuziju</t>
  </si>
  <si>
    <t>gel</t>
  </si>
  <si>
    <t>prašak i rastvarač za rastvor za injekciju</t>
  </si>
  <si>
    <t>oralna/rektalna suspenzija</t>
  </si>
  <si>
    <t>50 mg</t>
  </si>
  <si>
    <t>40 mg</t>
  </si>
  <si>
    <t>5 g/10 ml</t>
  </si>
  <si>
    <t>2500 i.j./0.2 ml</t>
  </si>
  <si>
    <t>5000 i.j./0.2 ml</t>
  </si>
  <si>
    <t>10000 i.j./1 ml</t>
  </si>
  <si>
    <t>2,5 mg</t>
  </si>
  <si>
    <t>150 mg/3 ml</t>
  </si>
  <si>
    <t>0,5 mg/3 g</t>
  </si>
  <si>
    <t>0,25 mg/ml</t>
  </si>
  <si>
    <t>2 g</t>
  </si>
  <si>
    <t>1 g</t>
  </si>
  <si>
    <t>500 mg + 500 mg</t>
  </si>
  <si>
    <t>80 mg/2 ml</t>
  </si>
  <si>
    <t>120 mg</t>
  </si>
  <si>
    <t>500 mg/2 ml</t>
  </si>
  <si>
    <t>100 mg</t>
  </si>
  <si>
    <t>500 mg</t>
  </si>
  <si>
    <t>1000 mg</t>
  </si>
  <si>
    <t>400 mg/3 ml</t>
  </si>
  <si>
    <t>35 mg/3,5 ml</t>
  </si>
  <si>
    <t>12,5 g (20 mg/g+0,5 mg/g)</t>
  </si>
  <si>
    <t>200 mg/500 ml</t>
  </si>
  <si>
    <t>1,2 ml (20 mg/ml)</t>
  </si>
  <si>
    <t>1 g/ml</t>
  </si>
  <si>
    <t>ampula</t>
  </si>
  <si>
    <t>bočica staklena</t>
  </si>
  <si>
    <t>tableta</t>
  </si>
  <si>
    <t>liobočica</t>
  </si>
  <si>
    <t>bočica staklena/ bočica</t>
  </si>
  <si>
    <t>boca</t>
  </si>
  <si>
    <t>ml</t>
  </si>
  <si>
    <t>404-1-110/19-28</t>
  </si>
  <si>
    <t>Лекова са Листе Б и Листе Д Листе лекова за 2019. годину</t>
  </si>
  <si>
    <t>omeprazol  40 mg</t>
  </si>
  <si>
    <t>OMEPROL</t>
  </si>
  <si>
    <t>Sofarimex-Industria Quimica E Farmaceutica S.A.</t>
  </si>
  <si>
    <t>0122751, 
0122927</t>
  </si>
  <si>
    <t>CONTROLOC , NOLPAZA</t>
  </si>
  <si>
    <t>Takeda GmbH , Krka d.d.</t>
  </si>
  <si>
    <t>bočica/bočica staklena</t>
  </si>
  <si>
    <t>atropin 1 mg</t>
  </si>
  <si>
    <t>0123138 , 
0123137</t>
  </si>
  <si>
    <t>ATROPIN SOPHARMA , ATROPIN SOPHARMA</t>
  </si>
  <si>
    <t>Sopharma AD , Sopharma AD</t>
  </si>
  <si>
    <t>1 mg</t>
  </si>
  <si>
    <t>HEPA-MERZ</t>
  </si>
  <si>
    <t>nadroparin kalcijum 3800 i.j.</t>
  </si>
  <si>
    <t>0062400</t>
  </si>
  <si>
    <t xml:space="preserve">FRAXIPARINE </t>
  </si>
  <si>
    <t>Aspen Notre Dame de Bondeville</t>
  </si>
  <si>
    <t>3800 i.j./0,4 ml</t>
  </si>
  <si>
    <t>fondaparinuks-natrijum 2,5 mg</t>
  </si>
  <si>
    <t>0062420</t>
  </si>
  <si>
    <t>ARIXTRA</t>
  </si>
  <si>
    <t xml:space="preserve">Aspen Notre Dame de Bondeville </t>
  </si>
  <si>
    <t>2,5 mg/0,5 ml</t>
  </si>
  <si>
    <t>1068025, 
1068026</t>
  </si>
  <si>
    <t>ELIQUIS , ELIQUIS</t>
  </si>
  <si>
    <t xml:space="preserve">Bristol Myers Squibb S.R.L , Bristol Myers Squibb S.R.L </t>
  </si>
  <si>
    <t>etamsilat inj 250 mg</t>
  </si>
  <si>
    <t>0066070</t>
  </si>
  <si>
    <t>DICYNONE</t>
  </si>
  <si>
    <t>Lek farmacevtska družba d.d.</t>
  </si>
  <si>
    <t>250 mg/2 ml</t>
  </si>
  <si>
    <t>etamsilat tbl 250 mg</t>
  </si>
  <si>
    <t>250 mg</t>
  </si>
  <si>
    <t>digoksin 0,5 mg</t>
  </si>
  <si>
    <t>DIGOXIN SOPHARMA</t>
  </si>
  <si>
    <t>Sopharma AD</t>
  </si>
  <si>
    <t>0,5 mg/5 ml</t>
  </si>
  <si>
    <t>CORDARONE</t>
  </si>
  <si>
    <t>furosemid 20 mg</t>
  </si>
  <si>
    <t>0400411, 
0400142, 
0400413</t>
  </si>
  <si>
    <t>FUROSEMID SOPHARMA , LASIX , EDEMID</t>
  </si>
  <si>
    <t>Sopharma AD , Sanofi-Aventis Deutschland GmbH;
Delpharm Dijon , Salutas Pharma GmbH</t>
  </si>
  <si>
    <t>20 mg/2 ml</t>
  </si>
  <si>
    <t xml:space="preserve"> 3 mg</t>
  </si>
  <si>
    <t xml:space="preserve"> 250 mg/ml</t>
  </si>
  <si>
    <t>deksametazon 4 mg</t>
  </si>
  <si>
    <t>0047140</t>
  </si>
  <si>
    <t>DEXASON</t>
  </si>
  <si>
    <t>4 mg/ml</t>
  </si>
  <si>
    <t xml:space="preserve"> 40 mg</t>
  </si>
  <si>
    <t>tigeciklin 50 mg</t>
  </si>
  <si>
    <t>0029781</t>
  </si>
  <si>
    <t>TYGACIL</t>
  </si>
  <si>
    <t>Wyeth Pharmaceuticals; Wyeth Lederle S.r.l.</t>
  </si>
  <si>
    <t>benzilpenicilin, prokain-benzilpenicilin, 600.000 i.j.+ 200.000 i.j.</t>
  </si>
  <si>
    <t>0020056</t>
  </si>
  <si>
    <t xml:space="preserve">PANCILLIN </t>
  </si>
  <si>
    <t>prašak za suspenziju za injekciju</t>
  </si>
  <si>
    <t>800.000 i.j. (600.000 i.j.+ 200.000 i.j.)</t>
  </si>
  <si>
    <t>amoksicilin, klavulanska kiselina, 1000 mg+ 200 mg</t>
  </si>
  <si>
    <t>0021565</t>
  </si>
  <si>
    <t>AMOKSIKLAV</t>
  </si>
  <si>
    <t>prašak za rastvor za injekciju/infuziju</t>
  </si>
  <si>
    <t>1000 mg + 200 mg</t>
  </si>
  <si>
    <t>piperacilin, tazobaktam, 4 g + 0,5 g</t>
  </si>
  <si>
    <t>0021998</t>
  </si>
  <si>
    <t>TAZOCIN</t>
  </si>
  <si>
    <t>Wyeth Lederle S.R.L.</t>
  </si>
  <si>
    <t>prašak za rastvor za injekcijui/ili prašak za rastvor za infuziju</t>
  </si>
  <si>
    <t>4 g + 0,5 g</t>
  </si>
  <si>
    <t>CEFAZOLIN-MIP</t>
  </si>
  <si>
    <t>0321707,
0321023</t>
  </si>
  <si>
    <t>TIZACEF , CEFTAZIDIM</t>
  </si>
  <si>
    <t>PharmaSwiss d.o.o. , Galenika a.d.</t>
  </si>
  <si>
    <t>Pharmaswiss d.o.o</t>
  </si>
  <si>
    <t>0024552,
0024580</t>
  </si>
  <si>
    <t>GENTAMICIN , GENTAMICIN HF</t>
  </si>
  <si>
    <t>Galenika a.d. , Hemofarm AD Vršac</t>
  </si>
  <si>
    <t>rastvor za injekciju i/ili rastvor za infuziju</t>
  </si>
  <si>
    <t>0024553,
0024582</t>
  </si>
  <si>
    <t xml:space="preserve"> 100 mg/2 ml</t>
  </si>
  <si>
    <t>0024283, 
0024633</t>
  </si>
  <si>
    <t>AMIKACIN , AMINOCIN</t>
  </si>
  <si>
    <t>Galenika a.d. , PharmaSwiss d.o.o.</t>
  </si>
  <si>
    <t>levofloksacin 500 mg</t>
  </si>
  <si>
    <t>0329081,
0329200,
0329201</t>
  </si>
  <si>
    <t>LEVOMAX , ALVOLAMID , LEVOFLOXACIN INNVENTA</t>
  </si>
  <si>
    <t>PharmaSwiss d.o.o. , Alvogen Pharma d.o.o.; Anfarm Hellas S.A.; Pharmathen S.A. , Cooper S.A.</t>
  </si>
  <si>
    <t>500 mg/100 ml</t>
  </si>
  <si>
    <t>kesa/bočica staklena/bočica</t>
  </si>
  <si>
    <t>0029790,
0029801</t>
  </si>
  <si>
    <t>VANCOMYCIN-MIP , VOXIN</t>
  </si>
  <si>
    <t>Chephasaar Chem. Pharm. , 'Vianex S.A.- Plant C´</t>
  </si>
  <si>
    <t>0029791,
0029802</t>
  </si>
  <si>
    <t>Chephasaar Chem. Pharm. , 'Vianex S.A</t>
  </si>
  <si>
    <t xml:space="preserve"> 200 mg/3 ml</t>
  </si>
  <si>
    <t>kolistimetat-natrijum 1.662.500 i.j.</t>
  </si>
  <si>
    <t>COLOBREATHE</t>
  </si>
  <si>
    <t>Forest-Tosara Ltd.; Penn Pharmaceutical Services Limited</t>
  </si>
  <si>
    <t>prašak za inhalaciju</t>
  </si>
  <si>
    <t>1.662.500 i.j.</t>
  </si>
  <si>
    <t>tvrda kapsula</t>
  </si>
  <si>
    <t>filgrastim 30 Mj.</t>
  </si>
  <si>
    <t>0069130</t>
  </si>
  <si>
    <t>ZARZIO</t>
  </si>
  <si>
    <t>Sandoz GmbH</t>
  </si>
  <si>
    <t xml:space="preserve">rastvor za injekciju/infuziju </t>
  </si>
  <si>
    <t>30 Mj./0,5 ml</t>
  </si>
  <si>
    <t>filgrastim 48 Mj.</t>
  </si>
  <si>
    <t>0069131</t>
  </si>
  <si>
    <t>48 Mj./0,5 ml</t>
  </si>
  <si>
    <t>0162440,
0162192</t>
  </si>
  <si>
    <t>DIKLOFEN , DIKLOFENAK HF</t>
  </si>
  <si>
    <t xml:space="preserve"> 75 mg/3 ml</t>
  </si>
  <si>
    <t>ibuprofen tbl 400 mg</t>
  </si>
  <si>
    <t xml:space="preserve">RAPIDOL </t>
  </si>
  <si>
    <t>PharmaSwiss d.o.o.</t>
  </si>
  <si>
    <t>400 mg</t>
  </si>
  <si>
    <t>ibuprofen tbl 600 mg</t>
  </si>
  <si>
    <t>600 mg</t>
  </si>
  <si>
    <t>cisatrakurijum 10 mg</t>
  </si>
  <si>
    <t>0082411</t>
  </si>
  <si>
    <t xml:space="preserve">NIMBEX </t>
  </si>
  <si>
    <t>GlaxoSmithKline Manufacturing S.P.A.; Aspen Bad Oldesloe GmbH</t>
  </si>
  <si>
    <t>10 mg/5 ml</t>
  </si>
  <si>
    <t>bupivakain 20 mg</t>
  </si>
  <si>
    <t>0081582</t>
  </si>
  <si>
    <t>MARCAINE SPINAL 0,5%</t>
  </si>
  <si>
    <t>Cenexi- Fontenay Sous Bois</t>
  </si>
  <si>
    <t xml:space="preserve">20 mg/4 ml </t>
  </si>
  <si>
    <t>bupivakain sa glukozom 20 mg</t>
  </si>
  <si>
    <t>0081583</t>
  </si>
  <si>
    <t>MARCAINE SPINAL 0,5% HEAVY</t>
  </si>
  <si>
    <t>bupivakain 100 mg</t>
  </si>
  <si>
    <t>0081581</t>
  </si>
  <si>
    <t>MARCAINE 0,5%</t>
  </si>
  <si>
    <t>Recipharm Monts</t>
  </si>
  <si>
    <t>100 mg/20 ml</t>
  </si>
  <si>
    <t>lidokain 1% 10 ml</t>
  </si>
  <si>
    <t>0081623</t>
  </si>
  <si>
    <t>LIDOCAINE SOPHARMA</t>
  </si>
  <si>
    <t>100 mg/10 ml</t>
  </si>
  <si>
    <t xml:space="preserve">  aplikator</t>
  </si>
  <si>
    <t>085353</t>
  </si>
  <si>
    <t>flufenazin 25 mg</t>
  </si>
  <si>
    <t>0070261</t>
  </si>
  <si>
    <t>MODITEN Depo</t>
  </si>
  <si>
    <t xml:space="preserve">Krka d.d. </t>
  </si>
  <si>
    <t>25 mg/ml</t>
  </si>
  <si>
    <t>haloperidol 5 mg</t>
  </si>
  <si>
    <t>0070200</t>
  </si>
  <si>
    <t>HALDOL</t>
  </si>
  <si>
    <t>Krka d.d. u saradnji sa Janssen Pharmaceutica N.V, Belgija</t>
  </si>
  <si>
    <t>5 mg/ml</t>
  </si>
  <si>
    <t>haloperidol 50 mg</t>
  </si>
  <si>
    <t>0070207</t>
  </si>
  <si>
    <t>HALDOL  DEPO</t>
  </si>
  <si>
    <t>50 mg/ml</t>
  </si>
  <si>
    <t xml:space="preserve">ziprasidon </t>
  </si>
  <si>
    <t>hloropiramin 20 mg</t>
  </si>
  <si>
    <t>0058334</t>
  </si>
  <si>
    <t>SYNOPEN</t>
  </si>
  <si>
    <t>Pliva Hrvatska d.o.o.;
Merckle GMBH</t>
  </si>
  <si>
    <t>0127452</t>
  </si>
  <si>
    <t>Јачина лека/концентрација лека</t>
  </si>
  <si>
    <t>0122120</t>
  </si>
  <si>
    <t>0327500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</si>
</sst>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_-* #,##0\ _D_i_n_._-;\-* #,##0\ _D_i_n_._-;_-* &quot;-&quot;\ _D_i_n_._-;_-@_-"/>
    <numFmt numFmtId="183" formatCode="_-* #,##0.00\ _D_i_n_._-;\-* #,##0.00\ _D_i_n_._-;_-* &quot;-&quot;??\ _D_i_n_.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vertical="center" wrapText="1"/>
    </xf>
    <xf numFmtId="4" fontId="53" fillId="0" borderId="13" xfId="0" applyNumberFormat="1" applyFont="1" applyFill="1" applyBorder="1" applyAlignment="1">
      <alignment vertical="center" wrapText="1"/>
    </xf>
    <xf numFmtId="3" fontId="53" fillId="0" borderId="14" xfId="0" applyNumberFormat="1" applyFont="1" applyFill="1" applyBorder="1" applyAlignment="1">
      <alignment vertical="center" wrapText="1"/>
    </xf>
    <xf numFmtId="3" fontId="53" fillId="0" borderId="12" xfId="0" applyNumberFormat="1" applyFont="1" applyFill="1" applyBorder="1" applyAlignment="1">
      <alignment vertical="center" wrapText="1"/>
    </xf>
    <xf numFmtId="3" fontId="53" fillId="0" borderId="15" xfId="0" applyNumberFormat="1" applyFont="1" applyFill="1" applyBorder="1" applyAlignment="1">
      <alignment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4" fontId="50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4" fontId="51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2" fillId="0" borderId="10" xfId="58" applyFont="1" applyBorder="1" applyAlignment="1">
      <alignment horizontal="center" vertical="center" wrapText="1"/>
      <protection/>
    </xf>
    <xf numFmtId="49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" fontId="55" fillId="33" borderId="10" xfId="0" applyNumberFormat="1" applyFont="1" applyFill="1" applyBorder="1" applyAlignment="1">
      <alignment vertical="center" wrapText="1"/>
    </xf>
    <xf numFmtId="4" fontId="45" fillId="0" borderId="0" xfId="0" applyNumberFormat="1" applyFont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right" vertical="center" wrapText="1"/>
    </xf>
    <xf numFmtId="4" fontId="55" fillId="33" borderId="17" xfId="0" applyNumberFormat="1" applyFont="1" applyFill="1" applyBorder="1" applyAlignment="1">
      <alignment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3" fontId="6" fillId="34" borderId="10" xfId="57" applyNumberFormat="1" applyFont="1" applyFill="1" applyBorder="1" applyAlignment="1">
      <alignment horizontal="center" vertical="center" wrapText="1"/>
      <protection/>
    </xf>
    <xf numFmtId="4" fontId="6" fillId="34" borderId="10" xfId="57" applyNumberFormat="1" applyFont="1" applyFill="1" applyBorder="1" applyAlignment="1">
      <alignment horizontal="right" vertical="center" wrapText="1"/>
      <protection/>
    </xf>
    <xf numFmtId="49" fontId="56" fillId="0" borderId="10" xfId="0" applyNumberFormat="1" applyFont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49" fontId="55" fillId="35" borderId="19" xfId="0" applyNumberFormat="1" applyFont="1" applyFill="1" applyBorder="1" applyAlignment="1">
      <alignment horizontal="center" vertical="center" wrapText="1"/>
    </xf>
    <xf numFmtId="0" fontId="55" fillId="35" borderId="19" xfId="0" applyFont="1" applyFill="1" applyBorder="1" applyAlignment="1">
      <alignment horizontal="center" vertical="center" wrapText="1"/>
    </xf>
    <xf numFmtId="0" fontId="6" fillId="35" borderId="19" xfId="59" applyNumberFormat="1" applyFont="1" applyFill="1" applyBorder="1" applyAlignment="1">
      <alignment horizontal="center" vertical="center" wrapText="1"/>
      <protection/>
    </xf>
    <xf numFmtId="4" fontId="55" fillId="36" borderId="19" xfId="0" applyNumberFormat="1" applyFont="1" applyFill="1" applyBorder="1" applyAlignment="1">
      <alignment horizontal="center" vertical="center" wrapText="1"/>
    </xf>
    <xf numFmtId="4" fontId="55" fillId="35" borderId="19" xfId="0" applyNumberFormat="1" applyFont="1" applyFill="1" applyBorder="1" applyAlignment="1">
      <alignment horizontal="center" vertical="center" wrapText="1"/>
    </xf>
    <xf numFmtId="4" fontId="45" fillId="36" borderId="19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5" fillId="33" borderId="10" xfId="0" applyFont="1" applyFill="1" applyBorder="1" applyAlignment="1">
      <alignment horizontal="right" vertical="center" wrapText="1"/>
    </xf>
    <xf numFmtId="0" fontId="55" fillId="33" borderId="17" xfId="0" applyFont="1" applyFill="1" applyBorder="1" applyAlignment="1">
      <alignment horizontal="right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20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PageLayoutView="0" workbookViewId="0" topLeftCell="A1">
      <selection activeCell="O5" sqref="O5"/>
    </sheetView>
  </sheetViews>
  <sheetFormatPr defaultColWidth="9.140625" defaultRowHeight="15"/>
  <cols>
    <col min="1" max="1" width="8.421875" style="22" customWidth="1"/>
    <col min="2" max="2" width="14.140625" style="22" customWidth="1"/>
    <col min="3" max="3" width="10.28125" style="27" customWidth="1"/>
    <col min="4" max="4" width="15.7109375" style="2" customWidth="1"/>
    <col min="5" max="5" width="19.00390625" style="2" customWidth="1"/>
    <col min="6" max="6" width="15.57421875" style="2" bestFit="1" customWidth="1"/>
    <col min="7" max="7" width="10.28125" style="2" customWidth="1"/>
    <col min="8" max="8" width="10.00390625" style="2" customWidth="1"/>
    <col min="9" max="9" width="10.8515625" style="2" customWidth="1"/>
    <col min="10" max="10" width="12.140625" style="30" hidden="1" customWidth="1"/>
    <col min="11" max="11" width="11.57421875" style="30" customWidth="1"/>
    <col min="12" max="12" width="13.421875" style="30" hidden="1" customWidth="1"/>
    <col min="13" max="13" width="15.140625" style="30" customWidth="1"/>
    <col min="14" max="14" width="14.421875" style="2" hidden="1" customWidth="1"/>
    <col min="15" max="16384" width="9.140625" style="2" customWidth="1"/>
  </cols>
  <sheetData>
    <row r="1" spans="3:13" s="28" customFormat="1" ht="12.75">
      <c r="C1" s="27"/>
      <c r="J1" s="30"/>
      <c r="K1" s="30"/>
      <c r="L1" s="30"/>
      <c r="M1" s="30"/>
    </row>
    <row r="2" spans="1:14" ht="12.75" customHeight="1">
      <c r="A2" s="54" t="s">
        <v>38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20"/>
    </row>
    <row r="3" spans="1:14" ht="12.75" customHeight="1">
      <c r="A3" s="54" t="s">
        <v>40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20"/>
    </row>
    <row r="5" spans="1:14" ht="45.75" customHeight="1">
      <c r="A5" s="39" t="s">
        <v>36</v>
      </c>
      <c r="B5" s="39" t="s">
        <v>37</v>
      </c>
      <c r="C5" s="40" t="s">
        <v>0</v>
      </c>
      <c r="D5" s="41" t="s">
        <v>30</v>
      </c>
      <c r="E5" s="41" t="s">
        <v>2</v>
      </c>
      <c r="F5" s="41" t="s">
        <v>1</v>
      </c>
      <c r="G5" s="41" t="s">
        <v>323</v>
      </c>
      <c r="H5" s="42" t="s">
        <v>3</v>
      </c>
      <c r="I5" s="41" t="s">
        <v>4</v>
      </c>
      <c r="J5" s="43" t="s">
        <v>5</v>
      </c>
      <c r="K5" s="44" t="s">
        <v>6</v>
      </c>
      <c r="L5" s="43" t="s">
        <v>7</v>
      </c>
      <c r="M5" s="44" t="s">
        <v>8</v>
      </c>
      <c r="N5" s="45" t="s">
        <v>9</v>
      </c>
    </row>
    <row r="6" spans="1:14" s="34" customFormat="1" ht="33.75">
      <c r="A6" s="47">
        <v>2</v>
      </c>
      <c r="B6" s="47" t="s">
        <v>159</v>
      </c>
      <c r="C6" s="38" t="s">
        <v>324</v>
      </c>
      <c r="D6" s="35" t="s">
        <v>160</v>
      </c>
      <c r="E6" s="35" t="s">
        <v>161</v>
      </c>
      <c r="F6" s="47" t="s">
        <v>119</v>
      </c>
      <c r="G6" s="47" t="s">
        <v>126</v>
      </c>
      <c r="H6" s="47" t="s">
        <v>31</v>
      </c>
      <c r="I6" s="36"/>
      <c r="J6" s="49">
        <v>327.4</v>
      </c>
      <c r="K6" s="51">
        <v>323.6</v>
      </c>
      <c r="L6" s="37">
        <f>I6*J6</f>
        <v>0</v>
      </c>
      <c r="M6" s="37">
        <f>I6*K6</f>
        <v>0</v>
      </c>
      <c r="N6" s="36">
        <v>3</v>
      </c>
    </row>
    <row r="7" spans="1:15" s="34" customFormat="1" ht="22.5">
      <c r="A7" s="47">
        <v>3</v>
      </c>
      <c r="B7" s="47" t="s">
        <v>42</v>
      </c>
      <c r="C7" s="38" t="s">
        <v>162</v>
      </c>
      <c r="D7" s="35" t="s">
        <v>163</v>
      </c>
      <c r="E7" s="35" t="s">
        <v>164</v>
      </c>
      <c r="F7" s="47" t="s">
        <v>111</v>
      </c>
      <c r="G7" s="47" t="s">
        <v>126</v>
      </c>
      <c r="H7" s="47" t="s">
        <v>165</v>
      </c>
      <c r="I7" s="36"/>
      <c r="J7" s="49">
        <v>231.88</v>
      </c>
      <c r="K7" s="51">
        <v>209.2</v>
      </c>
      <c r="L7" s="37">
        <f aca="true" t="shared" si="0" ref="L7:L64">I7*J7</f>
        <v>0</v>
      </c>
      <c r="M7" s="37">
        <f>I7*K7</f>
        <v>0</v>
      </c>
      <c r="N7" s="36">
        <v>3</v>
      </c>
      <c r="O7" s="52"/>
    </row>
    <row r="8" spans="1:15" s="34" customFormat="1" ht="45">
      <c r="A8" s="47">
        <v>5</v>
      </c>
      <c r="B8" s="47" t="s">
        <v>166</v>
      </c>
      <c r="C8" s="38" t="s">
        <v>167</v>
      </c>
      <c r="D8" s="35" t="s">
        <v>168</v>
      </c>
      <c r="E8" s="35" t="s">
        <v>169</v>
      </c>
      <c r="F8" s="47" t="s">
        <v>112</v>
      </c>
      <c r="G8" s="47" t="s">
        <v>170</v>
      </c>
      <c r="H8" s="47" t="s">
        <v>150</v>
      </c>
      <c r="I8" s="36"/>
      <c r="J8" s="49">
        <v>47.26</v>
      </c>
      <c r="K8" s="51">
        <v>47.26</v>
      </c>
      <c r="L8" s="37">
        <f t="shared" si="0"/>
        <v>0</v>
      </c>
      <c r="M8" s="37">
        <f>I8*K8</f>
        <v>0</v>
      </c>
      <c r="N8" s="36">
        <v>1</v>
      </c>
      <c r="O8" s="52"/>
    </row>
    <row r="9" spans="1:15" s="34" customFormat="1" ht="12.75">
      <c r="A9" s="47">
        <v>13</v>
      </c>
      <c r="B9" s="47" t="s">
        <v>44</v>
      </c>
      <c r="C9" s="38" t="s">
        <v>322</v>
      </c>
      <c r="D9" s="35" t="s">
        <v>171</v>
      </c>
      <c r="E9" s="35" t="s">
        <v>45</v>
      </c>
      <c r="F9" s="47" t="s">
        <v>113</v>
      </c>
      <c r="G9" s="47" t="s">
        <v>127</v>
      </c>
      <c r="H9" s="47" t="s">
        <v>150</v>
      </c>
      <c r="I9" s="36"/>
      <c r="J9" s="49">
        <v>473.68</v>
      </c>
      <c r="K9" s="51">
        <v>461.6</v>
      </c>
      <c r="L9" s="37">
        <f t="shared" si="0"/>
        <v>0</v>
      </c>
      <c r="M9" s="37">
        <f>I9*K9</f>
        <v>0</v>
      </c>
      <c r="N9" s="36">
        <v>1</v>
      </c>
      <c r="O9" s="52"/>
    </row>
    <row r="10" spans="1:15" s="34" customFormat="1" ht="22.5">
      <c r="A10" s="47">
        <v>29</v>
      </c>
      <c r="B10" s="47" t="s">
        <v>46</v>
      </c>
      <c r="C10" s="38" t="s">
        <v>47</v>
      </c>
      <c r="D10" s="35" t="s">
        <v>48</v>
      </c>
      <c r="E10" s="35" t="s">
        <v>49</v>
      </c>
      <c r="F10" s="47" t="s">
        <v>112</v>
      </c>
      <c r="G10" s="47" t="s">
        <v>128</v>
      </c>
      <c r="H10" s="47" t="s">
        <v>39</v>
      </c>
      <c r="I10" s="36"/>
      <c r="J10" s="49">
        <v>167.94</v>
      </c>
      <c r="K10" s="51">
        <v>166.46</v>
      </c>
      <c r="L10" s="37">
        <f t="shared" si="0"/>
        <v>0</v>
      </c>
      <c r="M10" s="37">
        <f>I10*K10</f>
        <v>0</v>
      </c>
      <c r="N10" s="36">
        <v>3</v>
      </c>
      <c r="O10" s="52"/>
    </row>
    <row r="11" spans="1:15" s="34" customFormat="1" ht="22.5">
      <c r="A11" s="47">
        <v>30</v>
      </c>
      <c r="B11" s="47" t="s">
        <v>50</v>
      </c>
      <c r="C11" s="38" t="s">
        <v>51</v>
      </c>
      <c r="D11" s="35" t="s">
        <v>48</v>
      </c>
      <c r="E11" s="35" t="s">
        <v>49</v>
      </c>
      <c r="F11" s="47" t="s">
        <v>112</v>
      </c>
      <c r="G11" s="47" t="s">
        <v>129</v>
      </c>
      <c r="H11" s="47" t="s">
        <v>39</v>
      </c>
      <c r="I11" s="36"/>
      <c r="J11" s="49">
        <v>308.16</v>
      </c>
      <c r="K11" s="51">
        <v>305.45</v>
      </c>
      <c r="L11" s="37">
        <f t="shared" si="0"/>
        <v>0</v>
      </c>
      <c r="M11" s="37">
        <f aca="true" t="shared" si="1" ref="M11:M17">I11*K11</f>
        <v>0</v>
      </c>
      <c r="N11" s="36">
        <v>3</v>
      </c>
      <c r="O11" s="52"/>
    </row>
    <row r="12" spans="1:15" s="34" customFormat="1" ht="22.5">
      <c r="A12" s="47">
        <v>31</v>
      </c>
      <c r="B12" s="47" t="s">
        <v>52</v>
      </c>
      <c r="C12" s="38" t="s">
        <v>53</v>
      </c>
      <c r="D12" s="35" t="s">
        <v>48</v>
      </c>
      <c r="E12" s="35" t="s">
        <v>49</v>
      </c>
      <c r="F12" s="47" t="s">
        <v>110</v>
      </c>
      <c r="G12" s="47" t="s">
        <v>130</v>
      </c>
      <c r="H12" s="47" t="s">
        <v>150</v>
      </c>
      <c r="I12" s="36"/>
      <c r="J12" s="49">
        <v>479.15</v>
      </c>
      <c r="K12" s="51">
        <v>474.94</v>
      </c>
      <c r="L12" s="37">
        <f t="shared" si="0"/>
        <v>0</v>
      </c>
      <c r="M12" s="37">
        <f t="shared" si="1"/>
        <v>0</v>
      </c>
      <c r="N12" s="36">
        <v>2</v>
      </c>
      <c r="O12" s="52"/>
    </row>
    <row r="13" spans="1:15" s="34" customFormat="1" ht="22.5">
      <c r="A13" s="47">
        <v>37</v>
      </c>
      <c r="B13" s="47" t="s">
        <v>172</v>
      </c>
      <c r="C13" s="38" t="s">
        <v>173</v>
      </c>
      <c r="D13" s="35" t="s">
        <v>174</v>
      </c>
      <c r="E13" s="35" t="s">
        <v>175</v>
      </c>
      <c r="F13" s="47" t="s">
        <v>112</v>
      </c>
      <c r="G13" s="47" t="s">
        <v>176</v>
      </c>
      <c r="H13" s="47" t="s">
        <v>39</v>
      </c>
      <c r="I13" s="36"/>
      <c r="J13" s="49">
        <v>195.35</v>
      </c>
      <c r="K13" s="51">
        <v>194.47</v>
      </c>
      <c r="L13" s="37">
        <f t="shared" si="0"/>
        <v>0</v>
      </c>
      <c r="M13" s="37">
        <f t="shared" si="1"/>
        <v>0</v>
      </c>
      <c r="N13" s="36">
        <v>2</v>
      </c>
      <c r="O13" s="52"/>
    </row>
    <row r="14" spans="1:15" s="34" customFormat="1" ht="22.5">
      <c r="A14" s="47">
        <v>43</v>
      </c>
      <c r="B14" s="47" t="s">
        <v>177</v>
      </c>
      <c r="C14" s="38" t="s">
        <v>178</v>
      </c>
      <c r="D14" s="35" t="s">
        <v>179</v>
      </c>
      <c r="E14" s="35" t="s">
        <v>180</v>
      </c>
      <c r="F14" s="47" t="s">
        <v>112</v>
      </c>
      <c r="G14" s="47" t="s">
        <v>181</v>
      </c>
      <c r="H14" s="47" t="s">
        <v>39</v>
      </c>
      <c r="I14" s="36"/>
      <c r="J14" s="49">
        <v>466.27</v>
      </c>
      <c r="K14" s="51">
        <v>464.17</v>
      </c>
      <c r="L14" s="37">
        <f t="shared" si="0"/>
        <v>0</v>
      </c>
      <c r="M14" s="37">
        <f t="shared" si="1"/>
        <v>0</v>
      </c>
      <c r="N14" s="36">
        <v>2</v>
      </c>
      <c r="O14" s="52"/>
    </row>
    <row r="15" spans="1:15" s="34" customFormat="1" ht="33.75">
      <c r="A15" s="47">
        <v>45</v>
      </c>
      <c r="B15" s="47" t="s">
        <v>54</v>
      </c>
      <c r="C15" s="38" t="s">
        <v>182</v>
      </c>
      <c r="D15" s="35" t="s">
        <v>183</v>
      </c>
      <c r="E15" s="35" t="s">
        <v>184</v>
      </c>
      <c r="F15" s="47" t="s">
        <v>114</v>
      </c>
      <c r="G15" s="47" t="s">
        <v>131</v>
      </c>
      <c r="H15" s="47" t="s">
        <v>152</v>
      </c>
      <c r="I15" s="36"/>
      <c r="J15" s="49">
        <v>106.47</v>
      </c>
      <c r="K15" s="51">
        <v>105.61</v>
      </c>
      <c r="L15" s="37">
        <f t="shared" si="0"/>
        <v>0</v>
      </c>
      <c r="M15" s="37">
        <f t="shared" si="1"/>
        <v>0</v>
      </c>
      <c r="N15" s="36">
        <v>3</v>
      </c>
      <c r="O15" s="52"/>
    </row>
    <row r="16" spans="1:15" s="34" customFormat="1" ht="22.5">
      <c r="A16" s="48">
        <v>51</v>
      </c>
      <c r="B16" s="47" t="s">
        <v>185</v>
      </c>
      <c r="C16" s="38" t="s">
        <v>186</v>
      </c>
      <c r="D16" s="35" t="s">
        <v>187</v>
      </c>
      <c r="E16" s="35" t="s">
        <v>188</v>
      </c>
      <c r="F16" s="47" t="s">
        <v>112</v>
      </c>
      <c r="G16" s="47" t="s">
        <v>189</v>
      </c>
      <c r="H16" s="47" t="s">
        <v>150</v>
      </c>
      <c r="I16" s="36"/>
      <c r="J16" s="49">
        <v>118.21</v>
      </c>
      <c r="K16" s="51">
        <v>117.16</v>
      </c>
      <c r="L16" s="37">
        <f t="shared" si="0"/>
        <v>0</v>
      </c>
      <c r="M16" s="37">
        <f t="shared" si="1"/>
        <v>0</v>
      </c>
      <c r="N16" s="36">
        <v>2</v>
      </c>
      <c r="O16" s="52"/>
    </row>
    <row r="17" spans="1:15" s="34" customFormat="1" ht="22.5">
      <c r="A17" s="47">
        <v>52</v>
      </c>
      <c r="B17" s="47" t="s">
        <v>190</v>
      </c>
      <c r="C17" s="38">
        <v>1066072</v>
      </c>
      <c r="D17" s="35" t="s">
        <v>187</v>
      </c>
      <c r="E17" s="35" t="s">
        <v>188</v>
      </c>
      <c r="F17" s="47" t="s">
        <v>152</v>
      </c>
      <c r="G17" s="47" t="s">
        <v>191</v>
      </c>
      <c r="H17" s="47" t="s">
        <v>152</v>
      </c>
      <c r="I17" s="36"/>
      <c r="J17" s="49">
        <v>35.07</v>
      </c>
      <c r="K17" s="51">
        <v>34.79</v>
      </c>
      <c r="L17" s="37">
        <f t="shared" si="0"/>
        <v>0</v>
      </c>
      <c r="M17" s="37">
        <f t="shared" si="1"/>
        <v>0</v>
      </c>
      <c r="N17" s="36">
        <v>2</v>
      </c>
      <c r="O17" s="52"/>
    </row>
    <row r="18" spans="1:15" s="34" customFormat="1" ht="22.5">
      <c r="A18" s="47">
        <v>140</v>
      </c>
      <c r="B18" s="47" t="s">
        <v>192</v>
      </c>
      <c r="C18" s="38">
        <v>100255</v>
      </c>
      <c r="D18" s="35" t="s">
        <v>193</v>
      </c>
      <c r="E18" s="35" t="s">
        <v>194</v>
      </c>
      <c r="F18" s="47" t="s">
        <v>110</v>
      </c>
      <c r="G18" s="47" t="s">
        <v>195</v>
      </c>
      <c r="H18" s="47" t="s">
        <v>150</v>
      </c>
      <c r="I18" s="36"/>
      <c r="J18" s="49">
        <v>51.11</v>
      </c>
      <c r="K18" s="51">
        <v>51.11</v>
      </c>
      <c r="L18" s="37">
        <f t="shared" si="0"/>
        <v>0</v>
      </c>
      <c r="M18" s="37">
        <f aca="true" t="shared" si="2" ref="M18:M24">I18*K18</f>
        <v>0</v>
      </c>
      <c r="N18" s="36">
        <v>1</v>
      </c>
      <c r="O18" s="52"/>
    </row>
    <row r="19" spans="1:15" s="34" customFormat="1" ht="12.75">
      <c r="A19" s="47">
        <v>141</v>
      </c>
      <c r="B19" s="47" t="s">
        <v>55</v>
      </c>
      <c r="C19" s="38">
        <v>101355</v>
      </c>
      <c r="D19" s="35" t="s">
        <v>196</v>
      </c>
      <c r="E19" s="35" t="s">
        <v>56</v>
      </c>
      <c r="F19" s="47" t="s">
        <v>112</v>
      </c>
      <c r="G19" s="47" t="s">
        <v>132</v>
      </c>
      <c r="H19" s="47" t="s">
        <v>150</v>
      </c>
      <c r="I19" s="36"/>
      <c r="J19" s="49">
        <v>70.21</v>
      </c>
      <c r="K19" s="51">
        <v>69.75</v>
      </c>
      <c r="L19" s="37">
        <f t="shared" si="0"/>
        <v>0</v>
      </c>
      <c r="M19" s="37">
        <f t="shared" si="2"/>
        <v>0</v>
      </c>
      <c r="N19" s="36">
        <v>2</v>
      </c>
      <c r="O19" s="52"/>
    </row>
    <row r="20" spans="1:15" s="34" customFormat="1" ht="56.25">
      <c r="A20" s="47">
        <v>148</v>
      </c>
      <c r="B20" s="47" t="s">
        <v>197</v>
      </c>
      <c r="C20" s="38" t="s">
        <v>198</v>
      </c>
      <c r="D20" s="35" t="s">
        <v>199</v>
      </c>
      <c r="E20" s="35" t="s">
        <v>200</v>
      </c>
      <c r="F20" s="47" t="s">
        <v>112</v>
      </c>
      <c r="G20" s="47" t="s">
        <v>201</v>
      </c>
      <c r="H20" s="47" t="s">
        <v>150</v>
      </c>
      <c r="I20" s="36"/>
      <c r="J20" s="50">
        <v>30.66</v>
      </c>
      <c r="K20" s="51">
        <v>28.61</v>
      </c>
      <c r="L20" s="37">
        <f t="shared" si="0"/>
        <v>0</v>
      </c>
      <c r="M20" s="37">
        <f t="shared" si="2"/>
        <v>0</v>
      </c>
      <c r="N20" s="36">
        <v>3</v>
      </c>
      <c r="O20" s="52"/>
    </row>
    <row r="21" spans="1:15" s="34" customFormat="1" ht="33.75">
      <c r="A21" s="47">
        <v>162</v>
      </c>
      <c r="B21" s="47" t="s">
        <v>57</v>
      </c>
      <c r="C21" s="38">
        <v>4143125</v>
      </c>
      <c r="D21" s="35" t="s">
        <v>58</v>
      </c>
      <c r="E21" s="35" t="s">
        <v>49</v>
      </c>
      <c r="F21" s="47" t="s">
        <v>115</v>
      </c>
      <c r="G21" s="47" t="s">
        <v>133</v>
      </c>
      <c r="H21" s="47" t="s">
        <v>39</v>
      </c>
      <c r="I21" s="36"/>
      <c r="J21" s="49">
        <v>1996.1</v>
      </c>
      <c r="K21" s="51">
        <v>1980.1</v>
      </c>
      <c r="L21" s="37">
        <f t="shared" si="0"/>
        <v>0</v>
      </c>
      <c r="M21" s="37">
        <f t="shared" si="2"/>
        <v>0</v>
      </c>
      <c r="N21" s="36">
        <v>3</v>
      </c>
      <c r="O21" s="52"/>
    </row>
    <row r="22" spans="1:15" s="34" customFormat="1" ht="33.75">
      <c r="A22" s="47">
        <v>163</v>
      </c>
      <c r="B22" s="47" t="s">
        <v>59</v>
      </c>
      <c r="C22" s="38">
        <v>6143120</v>
      </c>
      <c r="D22" s="35" t="s">
        <v>60</v>
      </c>
      <c r="E22" s="35" t="s">
        <v>61</v>
      </c>
      <c r="F22" s="47" t="s">
        <v>116</v>
      </c>
      <c r="G22" s="47" t="s">
        <v>202</v>
      </c>
      <c r="H22" s="47" t="s">
        <v>116</v>
      </c>
      <c r="I22" s="36"/>
      <c r="J22" s="49">
        <v>883.12</v>
      </c>
      <c r="K22" s="51">
        <v>876.04</v>
      </c>
      <c r="L22" s="37">
        <f t="shared" si="0"/>
        <v>0</v>
      </c>
      <c r="M22" s="37">
        <f t="shared" si="2"/>
        <v>0</v>
      </c>
      <c r="N22" s="36">
        <v>3</v>
      </c>
      <c r="O22" s="52"/>
    </row>
    <row r="23" spans="1:15" s="34" customFormat="1" ht="22.5">
      <c r="A23" s="47">
        <v>164</v>
      </c>
      <c r="B23" s="47" t="s">
        <v>62</v>
      </c>
      <c r="C23" s="38">
        <v>143043</v>
      </c>
      <c r="D23" s="35" t="s">
        <v>63</v>
      </c>
      <c r="E23" s="35" t="s">
        <v>49</v>
      </c>
      <c r="F23" s="47" t="s">
        <v>112</v>
      </c>
      <c r="G23" s="47" t="s">
        <v>134</v>
      </c>
      <c r="H23" s="47" t="s">
        <v>150</v>
      </c>
      <c r="I23" s="36"/>
      <c r="J23" s="49">
        <v>1727.3</v>
      </c>
      <c r="K23" s="51">
        <v>1713.45</v>
      </c>
      <c r="L23" s="37">
        <f t="shared" si="0"/>
        <v>0</v>
      </c>
      <c r="M23" s="37">
        <f t="shared" si="2"/>
        <v>0</v>
      </c>
      <c r="N23" s="36">
        <v>3</v>
      </c>
      <c r="O23" s="52"/>
    </row>
    <row r="24" spans="1:15" s="34" customFormat="1" ht="22.5">
      <c r="A24" s="47">
        <v>165</v>
      </c>
      <c r="B24" s="47" t="s">
        <v>64</v>
      </c>
      <c r="C24" s="38" t="s">
        <v>65</v>
      </c>
      <c r="D24" s="35" t="s">
        <v>66</v>
      </c>
      <c r="E24" s="35" t="s">
        <v>43</v>
      </c>
      <c r="F24" s="47" t="s">
        <v>112</v>
      </c>
      <c r="G24" s="47" t="s">
        <v>203</v>
      </c>
      <c r="H24" s="47" t="s">
        <v>150</v>
      </c>
      <c r="I24" s="36"/>
      <c r="J24" s="49">
        <v>213.26</v>
      </c>
      <c r="K24" s="51">
        <v>208.71</v>
      </c>
      <c r="L24" s="37">
        <f t="shared" si="0"/>
        <v>0</v>
      </c>
      <c r="M24" s="37">
        <f t="shared" si="2"/>
        <v>0</v>
      </c>
      <c r="N24" s="36">
        <v>3</v>
      </c>
      <c r="O24" s="52"/>
    </row>
    <row r="25" spans="1:15" s="34" customFormat="1" ht="22.5">
      <c r="A25" s="47">
        <v>195</v>
      </c>
      <c r="B25" s="47" t="s">
        <v>204</v>
      </c>
      <c r="C25" s="38" t="s">
        <v>205</v>
      </c>
      <c r="D25" s="35" t="s">
        <v>206</v>
      </c>
      <c r="E25" s="35" t="s">
        <v>43</v>
      </c>
      <c r="F25" s="47" t="s">
        <v>112</v>
      </c>
      <c r="G25" s="47" t="s">
        <v>207</v>
      </c>
      <c r="H25" s="47" t="s">
        <v>150</v>
      </c>
      <c r="I25" s="36"/>
      <c r="J25" s="49">
        <v>44.46</v>
      </c>
      <c r="K25" s="51">
        <v>43.42</v>
      </c>
      <c r="L25" s="37">
        <f t="shared" si="0"/>
        <v>0</v>
      </c>
      <c r="M25" s="37">
        <f aca="true" t="shared" si="3" ref="M25:M35">I25*K25</f>
        <v>0</v>
      </c>
      <c r="N25" s="36">
        <v>3</v>
      </c>
      <c r="O25" s="52"/>
    </row>
    <row r="26" spans="1:15" s="34" customFormat="1" ht="33.75">
      <c r="A26" s="47">
        <v>197</v>
      </c>
      <c r="B26" s="47" t="s">
        <v>67</v>
      </c>
      <c r="C26" s="38">
        <v>47218</v>
      </c>
      <c r="D26" s="35" t="s">
        <v>68</v>
      </c>
      <c r="E26" s="35" t="s">
        <v>41</v>
      </c>
      <c r="F26" s="47" t="s">
        <v>117</v>
      </c>
      <c r="G26" s="47" t="s">
        <v>208</v>
      </c>
      <c r="H26" s="47" t="s">
        <v>153</v>
      </c>
      <c r="I26" s="36"/>
      <c r="J26" s="49">
        <v>101.26</v>
      </c>
      <c r="K26" s="51">
        <v>99.16</v>
      </c>
      <c r="L26" s="37">
        <f t="shared" si="0"/>
        <v>0</v>
      </c>
      <c r="M26" s="37">
        <f t="shared" si="3"/>
        <v>0</v>
      </c>
      <c r="N26" s="36">
        <v>2</v>
      </c>
      <c r="O26" s="52"/>
    </row>
    <row r="27" spans="1:15" s="34" customFormat="1" ht="22.5">
      <c r="A27" s="47">
        <v>203</v>
      </c>
      <c r="B27" s="47" t="s">
        <v>209</v>
      </c>
      <c r="C27" s="38" t="s">
        <v>210</v>
      </c>
      <c r="D27" s="35" t="s">
        <v>211</v>
      </c>
      <c r="E27" s="35" t="s">
        <v>212</v>
      </c>
      <c r="F27" s="47" t="s">
        <v>119</v>
      </c>
      <c r="G27" s="47" t="s">
        <v>125</v>
      </c>
      <c r="H27" s="47" t="s">
        <v>31</v>
      </c>
      <c r="I27" s="36"/>
      <c r="J27" s="49">
        <v>5434.96</v>
      </c>
      <c r="K27" s="53">
        <v>3626.1</v>
      </c>
      <c r="L27" s="37">
        <f t="shared" si="0"/>
        <v>0</v>
      </c>
      <c r="M27" s="37">
        <f t="shared" si="3"/>
        <v>0</v>
      </c>
      <c r="N27" s="36">
        <v>3</v>
      </c>
      <c r="O27" s="52"/>
    </row>
    <row r="28" spans="1:15" s="34" customFormat="1" ht="56.25">
      <c r="A28" s="47">
        <v>206</v>
      </c>
      <c r="B28" s="47" t="s">
        <v>213</v>
      </c>
      <c r="C28" s="38" t="s">
        <v>214</v>
      </c>
      <c r="D28" s="35" t="s">
        <v>215</v>
      </c>
      <c r="E28" s="35" t="s">
        <v>41</v>
      </c>
      <c r="F28" s="47" t="s">
        <v>216</v>
      </c>
      <c r="G28" s="47" t="s">
        <v>217</v>
      </c>
      <c r="H28" s="47" t="s">
        <v>31</v>
      </c>
      <c r="I28" s="36"/>
      <c r="J28" s="49">
        <v>50.83</v>
      </c>
      <c r="K28" s="51">
        <v>49.87</v>
      </c>
      <c r="L28" s="37">
        <f t="shared" si="0"/>
        <v>0</v>
      </c>
      <c r="M28" s="37">
        <f t="shared" si="3"/>
        <v>0</v>
      </c>
      <c r="N28" s="36">
        <v>3</v>
      </c>
      <c r="O28" s="52"/>
    </row>
    <row r="29" spans="1:15" s="34" customFormat="1" ht="45">
      <c r="A29" s="47">
        <v>207</v>
      </c>
      <c r="B29" s="47" t="s">
        <v>218</v>
      </c>
      <c r="C29" s="38" t="s">
        <v>219</v>
      </c>
      <c r="D29" s="35" t="s">
        <v>220</v>
      </c>
      <c r="E29" s="35" t="s">
        <v>188</v>
      </c>
      <c r="F29" s="47" t="s">
        <v>221</v>
      </c>
      <c r="G29" s="47" t="s">
        <v>222</v>
      </c>
      <c r="H29" s="47" t="s">
        <v>151</v>
      </c>
      <c r="I29" s="36"/>
      <c r="J29" s="49">
        <v>186.89</v>
      </c>
      <c r="K29" s="51">
        <v>156.55</v>
      </c>
      <c r="L29" s="37">
        <f t="shared" si="0"/>
        <v>0</v>
      </c>
      <c r="M29" s="37">
        <f t="shared" si="3"/>
        <v>0</v>
      </c>
      <c r="N29" s="36">
        <v>2</v>
      </c>
      <c r="O29" s="52"/>
    </row>
    <row r="30" spans="1:15" s="34" customFormat="1" ht="33.75">
      <c r="A30" s="47">
        <v>208</v>
      </c>
      <c r="B30" s="47" t="s">
        <v>223</v>
      </c>
      <c r="C30" s="38" t="s">
        <v>224</v>
      </c>
      <c r="D30" s="35" t="s">
        <v>225</v>
      </c>
      <c r="E30" s="35" t="s">
        <v>226</v>
      </c>
      <c r="F30" s="47" t="s">
        <v>227</v>
      </c>
      <c r="G30" s="47" t="s">
        <v>228</v>
      </c>
      <c r="H30" s="47" t="s">
        <v>154</v>
      </c>
      <c r="I30" s="36"/>
      <c r="J30" s="49">
        <v>463.1</v>
      </c>
      <c r="K30" s="51">
        <v>458.68</v>
      </c>
      <c r="L30" s="37">
        <f t="shared" si="0"/>
        <v>0</v>
      </c>
      <c r="M30" s="37">
        <f t="shared" si="3"/>
        <v>0</v>
      </c>
      <c r="N30" s="36">
        <v>3</v>
      </c>
      <c r="O30" s="52"/>
    </row>
    <row r="31" spans="1:15" s="34" customFormat="1" ht="22.5">
      <c r="A31" s="47">
        <v>210</v>
      </c>
      <c r="B31" s="47" t="s">
        <v>69</v>
      </c>
      <c r="C31" s="38" t="s">
        <v>70</v>
      </c>
      <c r="D31" s="35" t="s">
        <v>229</v>
      </c>
      <c r="E31" s="35" t="s">
        <v>71</v>
      </c>
      <c r="F31" s="47" t="s">
        <v>118</v>
      </c>
      <c r="G31" s="47" t="s">
        <v>135</v>
      </c>
      <c r="H31" s="47" t="s">
        <v>31</v>
      </c>
      <c r="I31" s="36"/>
      <c r="J31" s="49">
        <v>160.18</v>
      </c>
      <c r="K31" s="51">
        <v>149.89</v>
      </c>
      <c r="L31" s="37">
        <f t="shared" si="0"/>
        <v>0</v>
      </c>
      <c r="M31" s="37">
        <f t="shared" si="3"/>
        <v>0</v>
      </c>
      <c r="N31" s="36">
        <v>2</v>
      </c>
      <c r="O31" s="52"/>
    </row>
    <row r="32" spans="1:15" s="34" customFormat="1" ht="33.75">
      <c r="A32" s="47">
        <v>216</v>
      </c>
      <c r="B32" s="47" t="s">
        <v>72</v>
      </c>
      <c r="C32" s="38" t="s">
        <v>230</v>
      </c>
      <c r="D32" s="35" t="s">
        <v>231</v>
      </c>
      <c r="E32" s="35" t="s">
        <v>232</v>
      </c>
      <c r="F32" s="47" t="s">
        <v>227</v>
      </c>
      <c r="G32" s="47" t="s">
        <v>136</v>
      </c>
      <c r="H32" s="47" t="s">
        <v>151</v>
      </c>
      <c r="I32" s="36"/>
      <c r="J32" s="49">
        <v>311.69</v>
      </c>
      <c r="K32" s="51">
        <v>277.41</v>
      </c>
      <c r="L32" s="37">
        <f t="shared" si="0"/>
        <v>0</v>
      </c>
      <c r="M32" s="37">
        <f t="shared" si="3"/>
        <v>0</v>
      </c>
      <c r="N32" s="36">
        <v>3</v>
      </c>
      <c r="O32" s="52"/>
    </row>
    <row r="33" spans="1:15" s="34" customFormat="1" ht="22.5">
      <c r="A33" s="47">
        <v>219</v>
      </c>
      <c r="B33" s="47" t="s">
        <v>73</v>
      </c>
      <c r="C33" s="38" t="s">
        <v>74</v>
      </c>
      <c r="D33" s="35" t="s">
        <v>75</v>
      </c>
      <c r="E33" s="35" t="s">
        <v>71</v>
      </c>
      <c r="F33" s="47" t="s">
        <v>221</v>
      </c>
      <c r="G33" s="47" t="s">
        <v>135</v>
      </c>
      <c r="H33" s="47" t="s">
        <v>151</v>
      </c>
      <c r="I33" s="36"/>
      <c r="J33" s="49">
        <v>477.46</v>
      </c>
      <c r="K33" s="51">
        <v>144.87</v>
      </c>
      <c r="L33" s="37">
        <f t="shared" si="0"/>
        <v>0</v>
      </c>
      <c r="M33" s="37">
        <f t="shared" si="3"/>
        <v>0</v>
      </c>
      <c r="N33" s="36">
        <v>2</v>
      </c>
      <c r="O33" s="52"/>
    </row>
    <row r="34" spans="1:15" s="34" customFormat="1" ht="33.75">
      <c r="A34" s="47">
        <v>224</v>
      </c>
      <c r="B34" s="47" t="s">
        <v>76</v>
      </c>
      <c r="C34" s="38" t="s">
        <v>77</v>
      </c>
      <c r="D34" s="35" t="s">
        <v>78</v>
      </c>
      <c r="E34" s="35" t="s">
        <v>233</v>
      </c>
      <c r="F34" s="47" t="s">
        <v>119</v>
      </c>
      <c r="G34" s="47" t="s">
        <v>137</v>
      </c>
      <c r="H34" s="47" t="s">
        <v>154</v>
      </c>
      <c r="I34" s="36"/>
      <c r="J34" s="49">
        <v>511.59</v>
      </c>
      <c r="K34" s="51">
        <v>496.24</v>
      </c>
      <c r="L34" s="37">
        <f t="shared" si="0"/>
        <v>0</v>
      </c>
      <c r="M34" s="37">
        <f t="shared" si="3"/>
        <v>0</v>
      </c>
      <c r="N34" s="36">
        <v>3</v>
      </c>
      <c r="O34" s="52"/>
    </row>
    <row r="35" spans="1:15" s="34" customFormat="1" ht="22.5">
      <c r="A35" s="47">
        <v>231</v>
      </c>
      <c r="B35" s="47" t="s">
        <v>79</v>
      </c>
      <c r="C35" s="38" t="s">
        <v>234</v>
      </c>
      <c r="D35" s="35" t="s">
        <v>235</v>
      </c>
      <c r="E35" s="35" t="s">
        <v>236</v>
      </c>
      <c r="F35" s="47" t="s">
        <v>237</v>
      </c>
      <c r="G35" s="47" t="s">
        <v>138</v>
      </c>
      <c r="H35" s="47" t="s">
        <v>150</v>
      </c>
      <c r="I35" s="36"/>
      <c r="J35" s="49">
        <v>39.73</v>
      </c>
      <c r="K35" s="53">
        <v>35.76</v>
      </c>
      <c r="L35" s="37">
        <f t="shared" si="0"/>
        <v>0</v>
      </c>
      <c r="M35" s="37">
        <f t="shared" si="3"/>
        <v>0</v>
      </c>
      <c r="N35" s="36">
        <v>3</v>
      </c>
      <c r="O35" s="52"/>
    </row>
    <row r="36" spans="1:15" s="34" customFormat="1" ht="22.5">
      <c r="A36" s="47">
        <v>232</v>
      </c>
      <c r="B36" s="47" t="s">
        <v>80</v>
      </c>
      <c r="C36" s="38" t="s">
        <v>238</v>
      </c>
      <c r="D36" s="35" t="s">
        <v>235</v>
      </c>
      <c r="E36" s="35" t="s">
        <v>236</v>
      </c>
      <c r="F36" s="47" t="s">
        <v>237</v>
      </c>
      <c r="G36" s="47" t="s">
        <v>139</v>
      </c>
      <c r="H36" s="47" t="s">
        <v>150</v>
      </c>
      <c r="I36" s="36"/>
      <c r="J36" s="49">
        <v>59.6</v>
      </c>
      <c r="K36" s="51">
        <v>53.99</v>
      </c>
      <c r="L36" s="37">
        <f t="shared" si="0"/>
        <v>0</v>
      </c>
      <c r="M36" s="37">
        <f aca="true" t="shared" si="4" ref="M36:M64">I36*K36</f>
        <v>0</v>
      </c>
      <c r="N36" s="36">
        <v>3</v>
      </c>
      <c r="O36" s="52"/>
    </row>
    <row r="37" spans="1:15" s="34" customFormat="1" ht="22.5">
      <c r="A37" s="47">
        <v>235</v>
      </c>
      <c r="B37" s="47" t="s">
        <v>81</v>
      </c>
      <c r="C37" s="38" t="s">
        <v>82</v>
      </c>
      <c r="D37" s="35" t="s">
        <v>83</v>
      </c>
      <c r="E37" s="35" t="s">
        <v>43</v>
      </c>
      <c r="F37" s="47" t="s">
        <v>110</v>
      </c>
      <c r="G37" s="47" t="s">
        <v>239</v>
      </c>
      <c r="H37" s="47" t="s">
        <v>150</v>
      </c>
      <c r="I37" s="36"/>
      <c r="J37" s="49">
        <v>62.94</v>
      </c>
      <c r="K37" s="51">
        <v>61.59</v>
      </c>
      <c r="L37" s="37">
        <f t="shared" si="0"/>
        <v>0</v>
      </c>
      <c r="M37" s="37">
        <f t="shared" si="4"/>
        <v>0</v>
      </c>
      <c r="N37" s="36">
        <v>3</v>
      </c>
      <c r="O37" s="52"/>
    </row>
    <row r="38" spans="1:15" s="34" customFormat="1" ht="22.5">
      <c r="A38" s="47">
        <v>236</v>
      </c>
      <c r="B38" s="47" t="s">
        <v>84</v>
      </c>
      <c r="C38" s="38" t="s">
        <v>240</v>
      </c>
      <c r="D38" s="35" t="s">
        <v>241</v>
      </c>
      <c r="E38" s="35" t="s">
        <v>242</v>
      </c>
      <c r="F38" s="47" t="s">
        <v>110</v>
      </c>
      <c r="G38" s="47" t="s">
        <v>140</v>
      </c>
      <c r="H38" s="47" t="s">
        <v>150</v>
      </c>
      <c r="I38" s="36"/>
      <c r="J38" s="49">
        <v>180.81</v>
      </c>
      <c r="K38" s="51">
        <v>162.71</v>
      </c>
      <c r="L38" s="37">
        <f t="shared" si="0"/>
        <v>0</v>
      </c>
      <c r="M38" s="37">
        <f t="shared" si="4"/>
        <v>0</v>
      </c>
      <c r="N38" s="36">
        <v>3</v>
      </c>
      <c r="O38" s="52"/>
    </row>
    <row r="39" spans="1:15" s="34" customFormat="1" ht="56.25">
      <c r="A39" s="47">
        <v>240</v>
      </c>
      <c r="B39" s="47" t="s">
        <v>243</v>
      </c>
      <c r="C39" s="38" t="s">
        <v>244</v>
      </c>
      <c r="D39" s="35" t="s">
        <v>245</v>
      </c>
      <c r="E39" s="35" t="s">
        <v>246</v>
      </c>
      <c r="F39" s="47" t="s">
        <v>113</v>
      </c>
      <c r="G39" s="47" t="s">
        <v>247</v>
      </c>
      <c r="H39" s="47" t="s">
        <v>248</v>
      </c>
      <c r="I39" s="36"/>
      <c r="J39" s="49">
        <v>1051.5</v>
      </c>
      <c r="K39" s="51">
        <v>497.99</v>
      </c>
      <c r="L39" s="37">
        <f t="shared" si="0"/>
        <v>0</v>
      </c>
      <c r="M39" s="37">
        <f t="shared" si="4"/>
        <v>0</v>
      </c>
      <c r="N39" s="36">
        <v>3</v>
      </c>
      <c r="O39" s="52"/>
    </row>
    <row r="40" spans="1:15" s="34" customFormat="1" ht="33.75">
      <c r="A40" s="47">
        <v>242</v>
      </c>
      <c r="B40" s="47" t="s">
        <v>85</v>
      </c>
      <c r="C40" s="38" t="s">
        <v>249</v>
      </c>
      <c r="D40" s="35" t="s">
        <v>250</v>
      </c>
      <c r="E40" s="35" t="s">
        <v>251</v>
      </c>
      <c r="F40" s="47" t="s">
        <v>120</v>
      </c>
      <c r="G40" s="47" t="s">
        <v>142</v>
      </c>
      <c r="H40" s="47" t="s">
        <v>154</v>
      </c>
      <c r="I40" s="36"/>
      <c r="J40" s="49">
        <v>238.8</v>
      </c>
      <c r="K40" s="51">
        <v>206.7</v>
      </c>
      <c r="L40" s="37">
        <f t="shared" si="0"/>
        <v>0</v>
      </c>
      <c r="M40" s="37">
        <f t="shared" si="4"/>
        <v>0</v>
      </c>
      <c r="N40" s="36">
        <v>2</v>
      </c>
      <c r="O40" s="52"/>
    </row>
    <row r="41" spans="1:15" s="34" customFormat="1" ht="33.75">
      <c r="A41" s="47">
        <v>243</v>
      </c>
      <c r="B41" s="47" t="s">
        <v>86</v>
      </c>
      <c r="C41" s="38" t="s">
        <v>252</v>
      </c>
      <c r="D41" s="35" t="s">
        <v>250</v>
      </c>
      <c r="E41" s="35" t="s">
        <v>253</v>
      </c>
      <c r="F41" s="47" t="s">
        <v>120</v>
      </c>
      <c r="G41" s="47" t="s">
        <v>143</v>
      </c>
      <c r="H41" s="47" t="s">
        <v>154</v>
      </c>
      <c r="I41" s="36"/>
      <c r="J41" s="49">
        <v>584.9</v>
      </c>
      <c r="K41" s="51">
        <v>314.11</v>
      </c>
      <c r="L41" s="37">
        <f t="shared" si="0"/>
        <v>0</v>
      </c>
      <c r="M41" s="37">
        <f t="shared" si="4"/>
        <v>0</v>
      </c>
      <c r="N41" s="36">
        <v>2</v>
      </c>
      <c r="O41" s="52"/>
    </row>
    <row r="42" spans="1:15" s="34" customFormat="1" ht="33.75">
      <c r="A42" s="47">
        <v>244</v>
      </c>
      <c r="B42" s="47" t="s">
        <v>87</v>
      </c>
      <c r="C42" s="38" t="s">
        <v>88</v>
      </c>
      <c r="D42" s="35" t="s">
        <v>89</v>
      </c>
      <c r="E42" s="35" t="s">
        <v>90</v>
      </c>
      <c r="F42" s="47" t="s">
        <v>117</v>
      </c>
      <c r="G42" s="47" t="s">
        <v>254</v>
      </c>
      <c r="H42" s="47" t="s">
        <v>31</v>
      </c>
      <c r="I42" s="36"/>
      <c r="J42" s="49">
        <v>2073.7</v>
      </c>
      <c r="K42" s="51">
        <v>2060.2</v>
      </c>
      <c r="L42" s="37">
        <f t="shared" si="0"/>
        <v>0</v>
      </c>
      <c r="M42" s="37">
        <f t="shared" si="4"/>
        <v>0</v>
      </c>
      <c r="N42" s="36">
        <v>2</v>
      </c>
      <c r="O42" s="52"/>
    </row>
    <row r="43" spans="1:15" s="46" customFormat="1" ht="33.75">
      <c r="A43" s="47">
        <v>245</v>
      </c>
      <c r="B43" s="47" t="s">
        <v>91</v>
      </c>
      <c r="C43" s="38" t="s">
        <v>92</v>
      </c>
      <c r="D43" s="35" t="s">
        <v>89</v>
      </c>
      <c r="E43" s="35" t="s">
        <v>90</v>
      </c>
      <c r="F43" s="47" t="s">
        <v>117</v>
      </c>
      <c r="G43" s="47" t="s">
        <v>144</v>
      </c>
      <c r="H43" s="47" t="s">
        <v>31</v>
      </c>
      <c r="I43" s="36"/>
      <c r="J43" s="49">
        <v>3930.5</v>
      </c>
      <c r="K43" s="51">
        <v>3904.91</v>
      </c>
      <c r="L43" s="37">
        <f t="shared" si="0"/>
        <v>0</v>
      </c>
      <c r="M43" s="37">
        <f t="shared" si="4"/>
        <v>0</v>
      </c>
      <c r="N43" s="36">
        <v>2</v>
      </c>
      <c r="O43" s="52"/>
    </row>
    <row r="44" spans="1:15" s="46" customFormat="1" ht="33.75">
      <c r="A44" s="47">
        <v>247</v>
      </c>
      <c r="B44" s="47" t="s">
        <v>255</v>
      </c>
      <c r="C44" s="38">
        <v>7029769</v>
      </c>
      <c r="D44" s="35" t="s">
        <v>256</v>
      </c>
      <c r="E44" s="35" t="s">
        <v>257</v>
      </c>
      <c r="F44" s="47" t="s">
        <v>258</v>
      </c>
      <c r="G44" s="47" t="s">
        <v>259</v>
      </c>
      <c r="H44" s="47" t="s">
        <v>260</v>
      </c>
      <c r="I44" s="36"/>
      <c r="J44" s="49">
        <v>1796.2</v>
      </c>
      <c r="K44" s="51">
        <v>1794.02</v>
      </c>
      <c r="L44" s="37">
        <f t="shared" si="0"/>
        <v>0</v>
      </c>
      <c r="M44" s="37">
        <f t="shared" si="4"/>
        <v>0</v>
      </c>
      <c r="N44" s="36">
        <v>2</v>
      </c>
      <c r="O44" s="52"/>
    </row>
    <row r="45" spans="1:15" s="46" customFormat="1" ht="33.75">
      <c r="A45" s="47">
        <v>262</v>
      </c>
      <c r="B45" s="47" t="s">
        <v>93</v>
      </c>
      <c r="C45" s="38" t="s">
        <v>325</v>
      </c>
      <c r="D45" s="35" t="s">
        <v>94</v>
      </c>
      <c r="E45" s="35" t="s">
        <v>49</v>
      </c>
      <c r="F45" s="47" t="s">
        <v>121</v>
      </c>
      <c r="G45" s="47" t="s">
        <v>141</v>
      </c>
      <c r="H45" s="47" t="s">
        <v>151</v>
      </c>
      <c r="I45" s="36"/>
      <c r="J45" s="49">
        <v>40047.2</v>
      </c>
      <c r="K45" s="53">
        <v>28033</v>
      </c>
      <c r="L45" s="37">
        <f t="shared" si="0"/>
        <v>0</v>
      </c>
      <c r="M45" s="37">
        <f t="shared" si="4"/>
        <v>0</v>
      </c>
      <c r="N45" s="36">
        <v>3</v>
      </c>
      <c r="O45" s="52"/>
    </row>
    <row r="46" spans="1:15" s="46" customFormat="1" ht="22.5">
      <c r="A46" s="47">
        <v>274</v>
      </c>
      <c r="B46" s="47" t="s">
        <v>261</v>
      </c>
      <c r="C46" s="38" t="s">
        <v>262</v>
      </c>
      <c r="D46" s="35" t="s">
        <v>263</v>
      </c>
      <c r="E46" s="35" t="s">
        <v>264</v>
      </c>
      <c r="F46" s="47" t="s">
        <v>265</v>
      </c>
      <c r="G46" s="47" t="s">
        <v>266</v>
      </c>
      <c r="H46" s="47" t="s">
        <v>39</v>
      </c>
      <c r="I46" s="36"/>
      <c r="J46" s="49">
        <v>3652.9</v>
      </c>
      <c r="K46" s="51">
        <v>2323.48</v>
      </c>
      <c r="L46" s="37">
        <f t="shared" si="0"/>
        <v>0</v>
      </c>
      <c r="M46" s="37">
        <f t="shared" si="4"/>
        <v>0</v>
      </c>
      <c r="N46" s="36">
        <v>3</v>
      </c>
      <c r="O46" s="52"/>
    </row>
    <row r="47" spans="1:15" s="46" customFormat="1" ht="22.5">
      <c r="A47" s="47">
        <v>275</v>
      </c>
      <c r="B47" s="47" t="s">
        <v>267</v>
      </c>
      <c r="C47" s="38" t="s">
        <v>268</v>
      </c>
      <c r="D47" s="35" t="s">
        <v>263</v>
      </c>
      <c r="E47" s="35" t="s">
        <v>264</v>
      </c>
      <c r="F47" s="47" t="s">
        <v>110</v>
      </c>
      <c r="G47" s="47" t="s">
        <v>269</v>
      </c>
      <c r="H47" s="47" t="s">
        <v>39</v>
      </c>
      <c r="I47" s="36"/>
      <c r="J47" s="49">
        <v>5200.2</v>
      </c>
      <c r="K47" s="51">
        <v>2783.21</v>
      </c>
      <c r="L47" s="37">
        <f t="shared" si="0"/>
        <v>0</v>
      </c>
      <c r="M47" s="37">
        <f t="shared" si="4"/>
        <v>0</v>
      </c>
      <c r="N47" s="36">
        <v>3</v>
      </c>
      <c r="O47" s="52"/>
    </row>
    <row r="48" spans="1:15" s="46" customFormat="1" ht="22.5">
      <c r="A48" s="47">
        <v>279</v>
      </c>
      <c r="B48" s="47" t="s">
        <v>95</v>
      </c>
      <c r="C48" s="38" t="s">
        <v>270</v>
      </c>
      <c r="D48" s="35" t="s">
        <v>271</v>
      </c>
      <c r="E48" s="35" t="s">
        <v>236</v>
      </c>
      <c r="F48" s="47" t="s">
        <v>112</v>
      </c>
      <c r="G48" s="47" t="s">
        <v>272</v>
      </c>
      <c r="H48" s="47" t="s">
        <v>150</v>
      </c>
      <c r="I48" s="36"/>
      <c r="J48" s="49">
        <v>22.16</v>
      </c>
      <c r="K48" s="51">
        <v>20.07</v>
      </c>
      <c r="L48" s="37">
        <f t="shared" si="0"/>
        <v>0</v>
      </c>
      <c r="M48" s="37">
        <f t="shared" si="4"/>
        <v>0</v>
      </c>
      <c r="N48" s="36">
        <v>3</v>
      </c>
      <c r="O48" s="52"/>
    </row>
    <row r="49" spans="1:15" s="46" customFormat="1" ht="22.5">
      <c r="A49" s="47">
        <v>290</v>
      </c>
      <c r="B49" s="47" t="s">
        <v>273</v>
      </c>
      <c r="C49" s="38">
        <v>1162512</v>
      </c>
      <c r="D49" s="35" t="s">
        <v>274</v>
      </c>
      <c r="E49" s="35" t="s">
        <v>275</v>
      </c>
      <c r="F49" s="47" t="s">
        <v>114</v>
      </c>
      <c r="G49" s="47" t="s">
        <v>276</v>
      </c>
      <c r="H49" s="47" t="s">
        <v>152</v>
      </c>
      <c r="I49" s="36"/>
      <c r="J49" s="49">
        <v>3.23</v>
      </c>
      <c r="K49" s="51">
        <v>3.1</v>
      </c>
      <c r="L49" s="37">
        <f t="shared" si="0"/>
        <v>0</v>
      </c>
      <c r="M49" s="37">
        <f t="shared" si="4"/>
        <v>0</v>
      </c>
      <c r="N49" s="36">
        <v>3</v>
      </c>
      <c r="O49" s="52"/>
    </row>
    <row r="50" spans="1:15" s="46" customFormat="1" ht="22.5">
      <c r="A50" s="47">
        <v>291</v>
      </c>
      <c r="B50" s="47" t="s">
        <v>277</v>
      </c>
      <c r="C50" s="38">
        <v>1162513</v>
      </c>
      <c r="D50" s="35" t="s">
        <v>274</v>
      </c>
      <c r="E50" s="35" t="s">
        <v>275</v>
      </c>
      <c r="F50" s="47" t="s">
        <v>114</v>
      </c>
      <c r="G50" s="47" t="s">
        <v>278</v>
      </c>
      <c r="H50" s="47" t="s">
        <v>152</v>
      </c>
      <c r="I50" s="36"/>
      <c r="J50" s="49">
        <v>4.68</v>
      </c>
      <c r="K50" s="51">
        <v>4.46</v>
      </c>
      <c r="L50" s="37">
        <f t="shared" si="0"/>
        <v>0</v>
      </c>
      <c r="M50" s="37">
        <f t="shared" si="4"/>
        <v>0</v>
      </c>
      <c r="N50" s="36">
        <v>3</v>
      </c>
      <c r="O50" s="52"/>
    </row>
    <row r="51" spans="1:15" s="46" customFormat="1" ht="45">
      <c r="A51" s="47">
        <v>301</v>
      </c>
      <c r="B51" s="47" t="s">
        <v>279</v>
      </c>
      <c r="C51" s="38" t="s">
        <v>280</v>
      </c>
      <c r="D51" s="35" t="s">
        <v>281</v>
      </c>
      <c r="E51" s="35" t="s">
        <v>282</v>
      </c>
      <c r="F51" s="47" t="s">
        <v>110</v>
      </c>
      <c r="G51" s="47" t="s">
        <v>283</v>
      </c>
      <c r="H51" s="47" t="s">
        <v>150</v>
      </c>
      <c r="I51" s="36"/>
      <c r="J51" s="49">
        <v>404.82</v>
      </c>
      <c r="K51" s="51">
        <v>402.99</v>
      </c>
      <c r="L51" s="37">
        <f t="shared" si="0"/>
        <v>0</v>
      </c>
      <c r="M51" s="37">
        <f t="shared" si="4"/>
        <v>0</v>
      </c>
      <c r="N51" s="36">
        <v>2</v>
      </c>
      <c r="O51" s="52"/>
    </row>
    <row r="52" spans="1:15" s="46" customFormat="1" ht="22.5">
      <c r="A52" s="47">
        <v>318</v>
      </c>
      <c r="B52" s="47" t="s">
        <v>284</v>
      </c>
      <c r="C52" s="38" t="s">
        <v>285</v>
      </c>
      <c r="D52" s="35" t="s">
        <v>286</v>
      </c>
      <c r="E52" s="35" t="s">
        <v>287</v>
      </c>
      <c r="F52" s="47" t="s">
        <v>112</v>
      </c>
      <c r="G52" s="47" t="s">
        <v>288</v>
      </c>
      <c r="H52" s="47" t="s">
        <v>150</v>
      </c>
      <c r="I52" s="36"/>
      <c r="J52" s="49">
        <v>458.9</v>
      </c>
      <c r="K52" s="53">
        <v>413</v>
      </c>
      <c r="L52" s="37">
        <f t="shared" si="0"/>
        <v>0</v>
      </c>
      <c r="M52" s="37">
        <f t="shared" si="4"/>
        <v>0</v>
      </c>
      <c r="N52" s="36">
        <v>2</v>
      </c>
      <c r="O52" s="52"/>
    </row>
    <row r="53" spans="1:15" s="46" customFormat="1" ht="22.5">
      <c r="A53" s="47">
        <v>319</v>
      </c>
      <c r="B53" s="47" t="s">
        <v>289</v>
      </c>
      <c r="C53" s="38" t="s">
        <v>290</v>
      </c>
      <c r="D53" s="35" t="s">
        <v>291</v>
      </c>
      <c r="E53" s="35" t="s">
        <v>287</v>
      </c>
      <c r="F53" s="47" t="s">
        <v>112</v>
      </c>
      <c r="G53" s="47" t="s">
        <v>288</v>
      </c>
      <c r="H53" s="47" t="s">
        <v>150</v>
      </c>
      <c r="I53" s="36"/>
      <c r="J53" s="49">
        <v>490.12</v>
      </c>
      <c r="K53" s="51">
        <v>487.91</v>
      </c>
      <c r="L53" s="37">
        <f t="shared" si="0"/>
        <v>0</v>
      </c>
      <c r="M53" s="37">
        <f t="shared" si="4"/>
        <v>0</v>
      </c>
      <c r="N53" s="36">
        <v>2</v>
      </c>
      <c r="O53" s="52"/>
    </row>
    <row r="54" spans="1:15" s="46" customFormat="1" ht="22.5">
      <c r="A54" s="47">
        <v>321</v>
      </c>
      <c r="B54" s="47" t="s">
        <v>292</v>
      </c>
      <c r="C54" s="38" t="s">
        <v>293</v>
      </c>
      <c r="D54" s="35" t="s">
        <v>294</v>
      </c>
      <c r="E54" s="35" t="s">
        <v>295</v>
      </c>
      <c r="F54" s="47" t="s">
        <v>112</v>
      </c>
      <c r="G54" s="47" t="s">
        <v>296</v>
      </c>
      <c r="H54" s="47" t="s">
        <v>151</v>
      </c>
      <c r="I54" s="36"/>
      <c r="J54" s="49">
        <v>210.68</v>
      </c>
      <c r="K54" s="51">
        <v>209.73</v>
      </c>
      <c r="L54" s="37">
        <f t="shared" si="0"/>
        <v>0</v>
      </c>
      <c r="M54" s="37">
        <f t="shared" si="4"/>
        <v>0</v>
      </c>
      <c r="N54" s="36">
        <v>2</v>
      </c>
      <c r="O54" s="52"/>
    </row>
    <row r="55" spans="1:15" s="46" customFormat="1" ht="22.5">
      <c r="A55" s="47">
        <v>322</v>
      </c>
      <c r="B55" s="47" t="s">
        <v>96</v>
      </c>
      <c r="C55" s="38" t="s">
        <v>97</v>
      </c>
      <c r="D55" s="35" t="s">
        <v>98</v>
      </c>
      <c r="E55" s="35" t="s">
        <v>43</v>
      </c>
      <c r="F55" s="47" t="s">
        <v>112</v>
      </c>
      <c r="G55" s="47" t="s">
        <v>145</v>
      </c>
      <c r="H55" s="47" t="s">
        <v>150</v>
      </c>
      <c r="I55" s="36"/>
      <c r="J55" s="49">
        <v>22.42</v>
      </c>
      <c r="K55" s="51">
        <v>21.94</v>
      </c>
      <c r="L55" s="37">
        <f t="shared" si="0"/>
        <v>0</v>
      </c>
      <c r="M55" s="37">
        <f t="shared" si="4"/>
        <v>0</v>
      </c>
      <c r="N55" s="36">
        <v>3</v>
      </c>
      <c r="O55" s="52"/>
    </row>
    <row r="56" spans="1:15" s="46" customFormat="1" ht="22.5">
      <c r="A56" s="47">
        <v>323</v>
      </c>
      <c r="B56" s="47" t="s">
        <v>297</v>
      </c>
      <c r="C56" s="38" t="s">
        <v>298</v>
      </c>
      <c r="D56" s="35" t="s">
        <v>299</v>
      </c>
      <c r="E56" s="35" t="s">
        <v>194</v>
      </c>
      <c r="F56" s="47" t="s">
        <v>112</v>
      </c>
      <c r="G56" s="47" t="s">
        <v>300</v>
      </c>
      <c r="H56" s="47" t="s">
        <v>150</v>
      </c>
      <c r="I56" s="36"/>
      <c r="J56" s="49">
        <v>98.24</v>
      </c>
      <c r="K56" s="51">
        <v>98.24</v>
      </c>
      <c r="L56" s="37">
        <f t="shared" si="0"/>
        <v>0</v>
      </c>
      <c r="M56" s="37">
        <f t="shared" si="4"/>
        <v>0</v>
      </c>
      <c r="N56" s="36">
        <v>1</v>
      </c>
      <c r="O56" s="52"/>
    </row>
    <row r="57" spans="1:15" s="46" customFormat="1" ht="33.75">
      <c r="A57" s="47">
        <v>327</v>
      </c>
      <c r="B57" s="47" t="s">
        <v>99</v>
      </c>
      <c r="C57" s="38">
        <v>4081718</v>
      </c>
      <c r="D57" s="35" t="s">
        <v>100</v>
      </c>
      <c r="E57" s="35" t="s">
        <v>101</v>
      </c>
      <c r="F57" s="47" t="s">
        <v>122</v>
      </c>
      <c r="G57" s="47" t="s">
        <v>146</v>
      </c>
      <c r="H57" s="47" t="s">
        <v>301</v>
      </c>
      <c r="I57" s="36"/>
      <c r="J57" s="49">
        <v>107.15</v>
      </c>
      <c r="K57" s="51">
        <v>106.88</v>
      </c>
      <c r="L57" s="37">
        <f t="shared" si="0"/>
        <v>0</v>
      </c>
      <c r="M57" s="37">
        <f t="shared" si="4"/>
        <v>0</v>
      </c>
      <c r="N57" s="36">
        <v>2</v>
      </c>
      <c r="O57" s="52"/>
    </row>
    <row r="58" spans="1:15" s="46" customFormat="1" ht="22.5">
      <c r="A58" s="47">
        <v>336</v>
      </c>
      <c r="B58" s="47" t="s">
        <v>102</v>
      </c>
      <c r="C58" s="38" t="s">
        <v>302</v>
      </c>
      <c r="D58" s="35" t="s">
        <v>103</v>
      </c>
      <c r="E58" s="35" t="s">
        <v>45</v>
      </c>
      <c r="F58" s="47" t="s">
        <v>113</v>
      </c>
      <c r="G58" s="47" t="s">
        <v>147</v>
      </c>
      <c r="H58" s="47" t="s">
        <v>155</v>
      </c>
      <c r="I58" s="36"/>
      <c r="J58" s="49">
        <v>1196.16</v>
      </c>
      <c r="K58" s="51">
        <v>1165.65</v>
      </c>
      <c r="L58" s="37">
        <f t="shared" si="0"/>
        <v>0</v>
      </c>
      <c r="M58" s="37">
        <f t="shared" si="4"/>
        <v>0</v>
      </c>
      <c r="N58" s="36">
        <v>1</v>
      </c>
      <c r="O58" s="52"/>
    </row>
    <row r="59" spans="1:15" s="46" customFormat="1" ht="12.75">
      <c r="A59" s="47">
        <v>337</v>
      </c>
      <c r="B59" s="47" t="s">
        <v>303</v>
      </c>
      <c r="C59" s="38" t="s">
        <v>304</v>
      </c>
      <c r="D59" s="35" t="s">
        <v>305</v>
      </c>
      <c r="E59" s="35" t="s">
        <v>306</v>
      </c>
      <c r="F59" s="47" t="s">
        <v>112</v>
      </c>
      <c r="G59" s="47" t="s">
        <v>307</v>
      </c>
      <c r="H59" s="47" t="s">
        <v>150</v>
      </c>
      <c r="I59" s="36"/>
      <c r="J59" s="49">
        <v>321.36</v>
      </c>
      <c r="K59" s="51">
        <v>316.97</v>
      </c>
      <c r="L59" s="37">
        <f t="shared" si="0"/>
        <v>0</v>
      </c>
      <c r="M59" s="37">
        <f t="shared" si="4"/>
        <v>0</v>
      </c>
      <c r="N59" s="36">
        <v>3</v>
      </c>
      <c r="O59" s="52"/>
    </row>
    <row r="60" spans="1:15" s="46" customFormat="1" ht="33.75">
      <c r="A60" s="47">
        <v>338</v>
      </c>
      <c r="B60" s="47" t="s">
        <v>308</v>
      </c>
      <c r="C60" s="38" t="s">
        <v>309</v>
      </c>
      <c r="D60" s="35" t="s">
        <v>310</v>
      </c>
      <c r="E60" s="35" t="s">
        <v>311</v>
      </c>
      <c r="F60" s="47" t="s">
        <v>112</v>
      </c>
      <c r="G60" s="47" t="s">
        <v>312</v>
      </c>
      <c r="H60" s="47" t="s">
        <v>150</v>
      </c>
      <c r="I60" s="36"/>
      <c r="J60" s="49">
        <v>32.59</v>
      </c>
      <c r="K60" s="51">
        <v>32.25</v>
      </c>
      <c r="L60" s="37">
        <f t="shared" si="0"/>
        <v>0</v>
      </c>
      <c r="M60" s="37">
        <f t="shared" si="4"/>
        <v>0</v>
      </c>
      <c r="N60" s="36">
        <v>3</v>
      </c>
      <c r="O60" s="52"/>
    </row>
    <row r="61" spans="1:15" s="46" customFormat="1" ht="33.75">
      <c r="A61" s="47">
        <v>339</v>
      </c>
      <c r="B61" s="47" t="s">
        <v>313</v>
      </c>
      <c r="C61" s="38" t="s">
        <v>314</v>
      </c>
      <c r="D61" s="35" t="s">
        <v>315</v>
      </c>
      <c r="E61" s="35" t="s">
        <v>311</v>
      </c>
      <c r="F61" s="47" t="s">
        <v>112</v>
      </c>
      <c r="G61" s="47" t="s">
        <v>316</v>
      </c>
      <c r="H61" s="47" t="s">
        <v>150</v>
      </c>
      <c r="I61" s="36"/>
      <c r="J61" s="49">
        <v>382.6</v>
      </c>
      <c r="K61" s="51">
        <v>377.37</v>
      </c>
      <c r="L61" s="37">
        <f t="shared" si="0"/>
        <v>0</v>
      </c>
      <c r="M61" s="37">
        <f t="shared" si="4"/>
        <v>0</v>
      </c>
      <c r="N61" s="36">
        <v>3</v>
      </c>
      <c r="O61" s="52"/>
    </row>
    <row r="62" spans="1:15" s="46" customFormat="1" ht="33.75">
      <c r="A62" s="47">
        <v>340</v>
      </c>
      <c r="B62" s="47" t="s">
        <v>317</v>
      </c>
      <c r="C62" s="38" t="s">
        <v>104</v>
      </c>
      <c r="D62" s="35" t="s">
        <v>105</v>
      </c>
      <c r="E62" s="35" t="s">
        <v>106</v>
      </c>
      <c r="F62" s="47" t="s">
        <v>123</v>
      </c>
      <c r="G62" s="47" t="s">
        <v>148</v>
      </c>
      <c r="H62" s="47" t="s">
        <v>31</v>
      </c>
      <c r="I62" s="36"/>
      <c r="J62" s="49">
        <v>2091</v>
      </c>
      <c r="K62" s="51">
        <v>2074.24</v>
      </c>
      <c r="L62" s="37">
        <f t="shared" si="0"/>
        <v>0</v>
      </c>
      <c r="M62" s="37">
        <f t="shared" si="4"/>
        <v>0</v>
      </c>
      <c r="N62" s="36">
        <v>2</v>
      </c>
      <c r="O62" s="52"/>
    </row>
    <row r="63" spans="1:15" s="34" customFormat="1" ht="22.5">
      <c r="A63" s="47">
        <v>360</v>
      </c>
      <c r="B63" s="47" t="s">
        <v>318</v>
      </c>
      <c r="C63" s="38" t="s">
        <v>319</v>
      </c>
      <c r="D63" s="35" t="s">
        <v>320</v>
      </c>
      <c r="E63" s="35" t="s">
        <v>321</v>
      </c>
      <c r="F63" s="47" t="s">
        <v>112</v>
      </c>
      <c r="G63" s="47" t="s">
        <v>201</v>
      </c>
      <c r="H63" s="47" t="s">
        <v>150</v>
      </c>
      <c r="I63" s="36"/>
      <c r="J63" s="49">
        <v>83.61</v>
      </c>
      <c r="K63" s="51">
        <v>82.49</v>
      </c>
      <c r="L63" s="37">
        <f t="shared" si="0"/>
        <v>0</v>
      </c>
      <c r="M63" s="37">
        <f t="shared" si="4"/>
        <v>0</v>
      </c>
      <c r="N63" s="36">
        <v>3</v>
      </c>
      <c r="O63" s="52"/>
    </row>
    <row r="64" spans="1:15" s="34" customFormat="1" ht="22.5">
      <c r="A64" s="47">
        <v>390</v>
      </c>
      <c r="B64" s="47" t="s">
        <v>107</v>
      </c>
      <c r="C64" s="38">
        <v>3192101</v>
      </c>
      <c r="D64" s="35" t="s">
        <v>108</v>
      </c>
      <c r="E64" s="35" t="s">
        <v>109</v>
      </c>
      <c r="F64" s="47" t="s">
        <v>124</v>
      </c>
      <c r="G64" s="47" t="s">
        <v>149</v>
      </c>
      <c r="H64" s="47" t="s">
        <v>156</v>
      </c>
      <c r="I64" s="36"/>
      <c r="J64" s="49">
        <v>1.46</v>
      </c>
      <c r="K64" s="51">
        <v>1.46</v>
      </c>
      <c r="L64" s="37">
        <f t="shared" si="0"/>
        <v>0</v>
      </c>
      <c r="M64" s="37">
        <f t="shared" si="4"/>
        <v>0</v>
      </c>
      <c r="N64" s="36">
        <v>1</v>
      </c>
      <c r="O64" s="52"/>
    </row>
    <row r="65" spans="1:14" ht="18" customHeight="1">
      <c r="A65" s="56" t="s">
        <v>10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32">
        <f>SUM(L6:L64)</f>
        <v>0</v>
      </c>
      <c r="M65" s="32">
        <f>SUM(M6:M64)</f>
        <v>0</v>
      </c>
      <c r="N65" s="33"/>
    </row>
    <row r="66" spans="1:14" ht="18" customHeight="1">
      <c r="A66" s="55" t="s">
        <v>11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29">
        <f>L65*M68</f>
        <v>0</v>
      </c>
      <c r="M66" s="31">
        <f>M65*M68</f>
        <v>0</v>
      </c>
      <c r="N66" s="19"/>
    </row>
    <row r="67" spans="1:14" ht="18" customHeight="1">
      <c r="A67" s="55" t="s">
        <v>12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29">
        <f>L65+L66</f>
        <v>0</v>
      </c>
      <c r="M67" s="31">
        <f>M65+M66</f>
        <v>0</v>
      </c>
      <c r="N67" s="19"/>
    </row>
    <row r="68" ht="12.75">
      <c r="M68" s="30">
        <v>0.1</v>
      </c>
    </row>
  </sheetData>
  <sheetProtection/>
  <mergeCells count="5">
    <mergeCell ref="A2:M2"/>
    <mergeCell ref="A3:M3"/>
    <mergeCell ref="A67:K67"/>
    <mergeCell ref="A66:K66"/>
    <mergeCell ref="A65:K65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40</v>
      </c>
    </row>
    <row r="4" ht="15" thickBot="1"/>
    <row r="5" spans="2:7" ht="24.75" thickBot="1">
      <c r="B5" s="3" t="s">
        <v>18</v>
      </c>
      <c r="C5" s="4" t="s">
        <v>157</v>
      </c>
      <c r="E5" s="11" t="s">
        <v>14</v>
      </c>
      <c r="F5" s="12" t="s">
        <v>15</v>
      </c>
      <c r="G5" s="13" t="s">
        <v>16</v>
      </c>
    </row>
    <row r="6" spans="2:7" ht="15" thickBot="1">
      <c r="B6" s="5"/>
      <c r="C6" s="6"/>
      <c r="E6" s="14">
        <f>specifikacija!L65</f>
        <v>0</v>
      </c>
      <c r="F6" s="14">
        <f>specifikacija!M65</f>
        <v>0</v>
      </c>
      <c r="G6" s="15">
        <f>F6*1.1</f>
        <v>0</v>
      </c>
    </row>
    <row r="7" spans="2:7" ht="36.75" customHeight="1" thickBot="1">
      <c r="B7" s="3" t="s">
        <v>19</v>
      </c>
      <c r="C7" s="26" t="s">
        <v>35</v>
      </c>
      <c r="E7" s="57" t="s">
        <v>17</v>
      </c>
      <c r="F7" s="58"/>
      <c r="G7" s="59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20</v>
      </c>
      <c r="C9" s="7" t="s">
        <v>29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21</v>
      </c>
      <c r="C11" s="7" t="s">
        <v>25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22</v>
      </c>
      <c r="C13" s="24" t="s">
        <v>32</v>
      </c>
      <c r="E13" s="8" t="s">
        <v>27</v>
      </c>
      <c r="F13" s="23">
        <f>SUBTOTAL(101,specifikacija!N6:N64)</f>
        <v>2.440677966101695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23</v>
      </c>
      <c r="C15" s="4" t="s">
        <v>158</v>
      </c>
      <c r="E15" s="8" t="s">
        <v>28</v>
      </c>
      <c r="F15" s="7" t="s">
        <v>26</v>
      </c>
    </row>
    <row r="16" spans="2:3" ht="14.25">
      <c r="B16" s="5"/>
      <c r="C16" s="6"/>
    </row>
    <row r="17" spans="2:3" ht="15">
      <c r="B17" s="25" t="s">
        <v>33</v>
      </c>
      <c r="C17" s="24" t="s">
        <v>34</v>
      </c>
    </row>
    <row r="18" spans="2:3" ht="14.25">
      <c r="B18" s="5"/>
      <c r="C18" s="6"/>
    </row>
    <row r="19" spans="2:3" ht="15">
      <c r="B19" s="3" t="s">
        <v>24</v>
      </c>
      <c r="C19" s="9">
        <v>33600000</v>
      </c>
    </row>
    <row r="24" ht="14.25">
      <c r="F24" s="21"/>
    </row>
    <row r="25" ht="14.25">
      <c r="G25" s="21"/>
    </row>
    <row r="26" ht="14.25">
      <c r="G26" s="21"/>
    </row>
    <row r="27" ht="14.25">
      <c r="G27" s="21"/>
    </row>
    <row r="28" ht="14.25">
      <c r="G28" s="21"/>
    </row>
    <row r="29" ht="14.25">
      <c r="G29" s="21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2019-12-19T09:56:28Z</dcterms:modified>
  <cp:category/>
  <cp:version/>
  <cp:contentType/>
  <cp:contentStatus/>
</cp:coreProperties>
</file>