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9795" activeTab="1"/>
  </bookViews>
  <sheets>
    <sheet name="Austro line - specifikacija" sheetId="1" r:id="rId1"/>
    <sheet name="Austro line  - Obrazac KVI" sheetId="2" r:id="rId2"/>
  </sheets>
  <definedNames>
    <definedName name="_xlnm.Print_Area" localSheetId="1">'Austro line  - Obrazac KVI'!$A$1:$H$22</definedName>
    <definedName name="_xlnm.Print_Area" localSheetId="0">'Austro line - specifikacija'!$A$1:$L$33</definedName>
  </definedNames>
  <calcPr fullCalcOnLoad="1"/>
</workbook>
</file>

<file path=xl/sharedStrings.xml><?xml version="1.0" encoding="utf-8"?>
<sst xmlns="http://schemas.openxmlformats.org/spreadsheetml/2006/main" count="143" uniqueCount="109">
  <si>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</si>
  <si>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</si>
  <si>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</si>
  <si>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</si>
  <si>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</si>
  <si>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</si>
  <si>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</si>
  <si>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</si>
  <si>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</si>
  <si>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</si>
  <si>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</si>
  <si>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</si>
  <si>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</si>
  <si>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</si>
  <si>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</si>
  <si>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</si>
  <si>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</si>
  <si>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</si>
  <si>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</si>
  <si>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</si>
  <si>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</si>
  <si>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</si>
  <si>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</si>
  <si>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</si>
  <si>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</si>
  <si>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</si>
  <si>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</si>
  <si>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</si>
  <si>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</si>
  <si>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</si>
  <si>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</si>
  <si>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</si>
  <si>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</si>
  <si>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</si>
  <si>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</si>
  <si>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</si>
  <si>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</si>
  <si>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</si>
  <si>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</si>
  <si>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</si>
  <si>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>2.</t>
  </si>
  <si>
    <t>3.</t>
  </si>
  <si>
    <t>6.</t>
  </si>
  <si>
    <t>8.</t>
  </si>
  <si>
    <t>18.</t>
  </si>
  <si>
    <t>Импрегнирани тубуларни полиестер (Dacron®) графтови промера 20,18 и 16 мм</t>
  </si>
  <si>
    <t>FlowWeave Bioseal Textile Vascular Graft</t>
  </si>
  <si>
    <t xml:space="preserve">45ST3016
45ST3018
45ST3020
</t>
  </si>
  <si>
    <t>JOTEC GMBH , NEMAČKA</t>
  </si>
  <si>
    <t>Импрегнирани тубуларни полиестер (Dacron®) графтови промера 8 и 6 мм</t>
  </si>
  <si>
    <t xml:space="preserve">FlowNit Bioseal Textile Vascular Graft </t>
  </si>
  <si>
    <t xml:space="preserve">35ST6006
35ST6008
</t>
  </si>
  <si>
    <t>Импрегнирани бифуркациони полиестер (Dacron®) графтови 20x10, 18x9,16x8,14x7 и 12x6 мм</t>
  </si>
  <si>
    <t xml:space="preserve">35BI2010
35BI1809
35BI1608
35BI1407
35BI1206
</t>
  </si>
  <si>
    <t>Тубуларни PTFE графтови споља ојачани са ‘’прстеновима’’ или ‘’спиралом’’ промера 8 и 6 мм</t>
  </si>
  <si>
    <t xml:space="preserve">FlowLine Bipore ePTFE
Vascular Graft
</t>
  </si>
  <si>
    <t xml:space="preserve">10SW8006S
10SW8008S
</t>
  </si>
  <si>
    <t>Ендоваскуларни графтови за трбушну аорту за лечење анеуризми врата краћег од 10мм</t>
  </si>
  <si>
    <t>Тело стент графта</t>
  </si>
  <si>
    <t>Наставак</t>
  </si>
  <si>
    <t>Балон катетер</t>
  </si>
  <si>
    <t>Покривени балоном експандирајући стент</t>
  </si>
  <si>
    <t>Endurant IIS Stent Graft System - Bifurcated</t>
  </si>
  <si>
    <t xml:space="preserve">Endurant II Stent Graft System Aortic Extension
Endurant II Stent Graft System Iliac Extension
Endurant II Stent Graft System Contralateral Limg
</t>
  </si>
  <si>
    <t>Reliant Stent Graft Balloon Catheter</t>
  </si>
  <si>
    <t>E-ventus BX Peripheral Stent Graft System</t>
  </si>
  <si>
    <t>ESBF**14C103EE</t>
  </si>
  <si>
    <t xml:space="preserve">ETCF****C49EE
ETEW****C82EE
ETLW16**C**EE
ETLW16**C***EE
</t>
  </si>
  <si>
    <t>AB46</t>
  </si>
  <si>
    <t>91BX****L-00</t>
  </si>
  <si>
    <t xml:space="preserve">MEDTRONIC INC, SAD </t>
  </si>
  <si>
    <t>УКУПНО ЗА ПАРТИЈУ 18:</t>
  </si>
  <si>
    <t xml:space="preserve">Ендоваскуларни стент графтови за анеуризме трбушне аорте које захватају и илијачне артеријела </t>
  </si>
  <si>
    <t>Телo стент графта</t>
  </si>
  <si>
    <t>Илијачни стент графт</t>
  </si>
  <si>
    <t>E-tegra Stent Graft System</t>
  </si>
  <si>
    <t xml:space="preserve">E-tegra Stent Graft System 
Contralateral leg
Iliac extension
Aortic extension
</t>
  </si>
  <si>
    <t xml:space="preserve">E-xpand Stent Graft Balloon Catheter </t>
  </si>
  <si>
    <t>E-liac Stent Graft System</t>
  </si>
  <si>
    <t>93MB****L**-**</t>
  </si>
  <si>
    <t xml:space="preserve">93CL15**L**
93IE****L05
93AE****L05
</t>
  </si>
  <si>
    <t>85XX0050N35-00</t>
  </si>
  <si>
    <t>72IB****L**L**</t>
  </si>
  <si>
    <t>Ендоваскуларни стент графт са додатним графтом за обољења аорте која захватају аортни лук</t>
  </si>
  <si>
    <t xml:space="preserve">E-Vita Open Plus Stent Graft System </t>
  </si>
  <si>
    <t>71АC****S**-PL-CO</t>
  </si>
  <si>
    <t>Назив добављача: Austro line   d.o.o.</t>
  </si>
  <si>
    <t>УКУПНО ЗА ПАРТИЈУ 24:</t>
  </si>
  <si>
    <t xml:space="preserve">Износ ПДВ-а </t>
  </si>
  <si>
    <t>GR19002</t>
  </si>
  <si>
    <t>GR19003</t>
  </si>
  <si>
    <t>GR19006</t>
  </si>
  <si>
    <t>GR19008</t>
  </si>
  <si>
    <t>SG19007</t>
  </si>
  <si>
    <t>SG19008</t>
  </si>
  <si>
    <t>BKT19033</t>
  </si>
  <si>
    <t>SG19009</t>
  </si>
  <si>
    <t>SG19013</t>
  </si>
  <si>
    <t>SG19014</t>
  </si>
  <si>
    <t>BKT19036</t>
  </si>
  <si>
    <t>SG19015</t>
  </si>
  <si>
    <t>SG19016</t>
  </si>
  <si>
    <r>
      <rPr>
        <b/>
        <sz val="9"/>
        <color indexed="8"/>
        <rFont val="Arial"/>
        <family val="2"/>
      </rPr>
      <t>УГРАДНИ МАТЕРИЈАЛ:</t>
    </r>
    <r>
      <rPr>
        <sz val="9"/>
        <color indexed="8"/>
        <rFont val="Arial"/>
        <family val="2"/>
      </rPr>
      <t xml:space="preserve"> 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</si>
  <si>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</si>
  <si>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</si>
  <si>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t xml:space="preserve"> </t>
    </r>
    <r>
      <rPr>
        <b/>
        <sz val="9"/>
        <color indexed="8"/>
        <rFont val="Arial"/>
        <family val="2"/>
      </rPr>
      <t xml:space="preserve">ПОТРОШНИ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</si>
  <si>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</si>
  <si>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</si>
  <si>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t>Austroline 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</si>
</sst>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8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8" fillId="0" borderId="20" xfId="94" applyNumberFormat="1" applyFont="1" applyBorder="1" applyAlignment="1">
      <alignment vertical="center" wrapText="1"/>
      <protection/>
    </xf>
    <xf numFmtId="4" fontId="58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8" fillId="0" borderId="23" xfId="94" applyNumberFormat="1" applyFont="1" applyBorder="1" applyAlignment="1">
      <alignment vertical="center" wrapText="1"/>
      <protection/>
    </xf>
    <xf numFmtId="3" fontId="58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right" vertical="center"/>
    </xf>
    <xf numFmtId="4" fontId="61" fillId="55" borderId="19" xfId="0" applyNumberFormat="1" applyFont="1" applyFill="1" applyBorder="1" applyAlignment="1">
      <alignment horizontal="right" vertical="center"/>
    </xf>
    <xf numFmtId="4" fontId="60" fillId="57" borderId="19" xfId="0" applyNumberFormat="1" applyFont="1" applyFill="1" applyBorder="1" applyAlignment="1">
      <alignment horizontal="right" vertical="center" wrapText="1"/>
    </xf>
    <xf numFmtId="4" fontId="64" fillId="57" borderId="19" xfId="0" applyNumberFormat="1" applyFont="1" applyFill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64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7" fillId="0" borderId="26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right" vertical="center"/>
    </xf>
    <xf numFmtId="0" fontId="68" fillId="0" borderId="28" xfId="0" applyFont="1" applyBorder="1" applyAlignment="1">
      <alignment horizontal="right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right" vertical="center" wrapText="1"/>
    </xf>
    <xf numFmtId="0" fontId="67" fillId="0" borderId="27" xfId="0" applyFont="1" applyBorder="1" applyAlignment="1">
      <alignment horizontal="right" vertical="center" wrapText="1"/>
    </xf>
    <xf numFmtId="0" fontId="67" fillId="0" borderId="28" xfId="0" applyFont="1" applyBorder="1" applyAlignment="1">
      <alignment horizontal="right" vertical="center" wrapText="1"/>
    </xf>
    <xf numFmtId="3" fontId="61" fillId="57" borderId="32" xfId="0" applyNumberFormat="1" applyFont="1" applyFill="1" applyBorder="1" applyAlignment="1">
      <alignment horizontal="center" vertical="center"/>
    </xf>
    <xf numFmtId="3" fontId="61" fillId="57" borderId="33" xfId="0" applyNumberFormat="1" applyFont="1" applyFill="1" applyBorder="1" applyAlignment="1">
      <alignment horizontal="center" vertical="center"/>
    </xf>
    <xf numFmtId="3" fontId="61" fillId="57" borderId="25" xfId="0" applyNumberFormat="1" applyFont="1" applyFill="1" applyBorder="1" applyAlignment="1">
      <alignment horizontal="center" vertical="center"/>
    </xf>
    <xf numFmtId="0" fontId="60" fillId="55" borderId="19" xfId="0" applyFont="1" applyFill="1" applyBorder="1" applyAlignment="1">
      <alignment horizontal="right" vertical="center" wrapText="1"/>
    </xf>
    <xf numFmtId="4" fontId="58" fillId="56" borderId="23" xfId="94" applyNumberFormat="1" applyFont="1" applyFill="1" applyBorder="1" applyAlignment="1">
      <alignment horizontal="center" vertical="center" wrapText="1"/>
      <protection/>
    </xf>
    <xf numFmtId="4" fontId="58" fillId="56" borderId="34" xfId="94" applyNumberFormat="1" applyFont="1" applyFill="1" applyBorder="1" applyAlignment="1">
      <alignment horizontal="center" vertical="center" wrapText="1"/>
      <protection/>
    </xf>
    <xf numFmtId="4" fontId="58" fillId="56" borderId="35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6.57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4" max="14" width="9.140625" style="0" hidden="1" customWidth="1"/>
    <col min="16" max="16" width="9.140625" style="0" customWidth="1"/>
  </cols>
  <sheetData>
    <row r="2" spans="1:12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86</v>
      </c>
      <c r="B4" s="42"/>
      <c r="C4" s="42"/>
      <c r="D4" s="42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48" customHeight="1">
      <c r="A7" s="34" t="s">
        <v>40</v>
      </c>
      <c r="B7" s="37" t="s">
        <v>45</v>
      </c>
      <c r="C7" s="38" t="s">
        <v>89</v>
      </c>
      <c r="D7" s="34" t="s">
        <v>46</v>
      </c>
      <c r="E7" s="34" t="s">
        <v>47</v>
      </c>
      <c r="F7" s="34" t="s">
        <v>48</v>
      </c>
      <c r="G7" s="34" t="s">
        <v>37</v>
      </c>
      <c r="H7" s="27"/>
      <c r="I7" s="25">
        <v>15700</v>
      </c>
      <c r="J7" s="28">
        <v>13800</v>
      </c>
      <c r="K7" s="25">
        <f>H7*I7</f>
        <v>0</v>
      </c>
      <c r="L7" s="30">
        <f>H7*J7</f>
        <v>0</v>
      </c>
      <c r="M7" s="29">
        <v>3</v>
      </c>
      <c r="N7" s="1">
        <v>0.1</v>
      </c>
    </row>
    <row r="8" spans="1:14" s="1" customFormat="1" ht="28.5" customHeight="1">
      <c r="A8" s="34" t="s">
        <v>41</v>
      </c>
      <c r="B8" s="37" t="s">
        <v>49</v>
      </c>
      <c r="C8" s="38" t="s">
        <v>90</v>
      </c>
      <c r="D8" s="34" t="s">
        <v>50</v>
      </c>
      <c r="E8" s="34" t="s">
        <v>51</v>
      </c>
      <c r="F8" s="34" t="s">
        <v>48</v>
      </c>
      <c r="G8" s="34" t="s">
        <v>37</v>
      </c>
      <c r="H8" s="27"/>
      <c r="I8" s="25">
        <v>15700</v>
      </c>
      <c r="J8" s="28">
        <v>13320</v>
      </c>
      <c r="K8" s="25">
        <f>H8*I8</f>
        <v>0</v>
      </c>
      <c r="L8" s="30">
        <f>H8*J8</f>
        <v>0</v>
      </c>
      <c r="M8" s="29">
        <v>3</v>
      </c>
      <c r="N8" s="1">
        <v>0.1</v>
      </c>
    </row>
    <row r="9" spans="1:14" s="1" customFormat="1" ht="66" customHeight="1">
      <c r="A9" s="34" t="s">
        <v>42</v>
      </c>
      <c r="B9" s="37" t="s">
        <v>52</v>
      </c>
      <c r="C9" s="38" t="s">
        <v>91</v>
      </c>
      <c r="D9" s="34" t="s">
        <v>50</v>
      </c>
      <c r="E9" s="34" t="s">
        <v>53</v>
      </c>
      <c r="F9" s="34" t="s">
        <v>48</v>
      </c>
      <c r="G9" s="34" t="s">
        <v>37</v>
      </c>
      <c r="H9" s="27"/>
      <c r="I9" s="25">
        <v>16300</v>
      </c>
      <c r="J9" s="28">
        <v>14499</v>
      </c>
      <c r="K9" s="25">
        <f>H9*I9</f>
        <v>0</v>
      </c>
      <c r="L9" s="30">
        <f>H9*J9</f>
        <v>0</v>
      </c>
      <c r="M9" s="29">
        <v>3</v>
      </c>
      <c r="N9" s="1">
        <v>0.1</v>
      </c>
    </row>
    <row r="10" spans="1:14" s="1" customFormat="1" ht="33" customHeight="1">
      <c r="A10" s="34" t="s">
        <v>43</v>
      </c>
      <c r="B10" s="37" t="s">
        <v>54</v>
      </c>
      <c r="C10" s="38" t="s">
        <v>92</v>
      </c>
      <c r="D10" s="34" t="s">
        <v>55</v>
      </c>
      <c r="E10" s="34" t="s">
        <v>56</v>
      </c>
      <c r="F10" s="34" t="s">
        <v>48</v>
      </c>
      <c r="G10" s="34" t="s">
        <v>37</v>
      </c>
      <c r="H10" s="27"/>
      <c r="I10" s="25">
        <v>30500</v>
      </c>
      <c r="J10" s="28">
        <v>27139</v>
      </c>
      <c r="K10" s="25">
        <f aca="true" t="shared" si="0" ref="K10:K15">H10*I10</f>
        <v>0</v>
      </c>
      <c r="L10" s="30">
        <f aca="true" t="shared" si="1" ref="L10:L15">H10*J10</f>
        <v>0</v>
      </c>
      <c r="M10" s="29">
        <v>2</v>
      </c>
      <c r="N10" s="1">
        <v>0.1</v>
      </c>
    </row>
    <row r="11" spans="1:13" s="1" customFormat="1" ht="42.75" customHeight="1">
      <c r="A11" s="48" t="s">
        <v>44</v>
      </c>
      <c r="B11" s="43" t="s">
        <v>57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4" s="1" customFormat="1" ht="29.25" customHeight="1">
      <c r="A12" s="49"/>
      <c r="B12" s="35" t="s">
        <v>58</v>
      </c>
      <c r="C12" s="38" t="s">
        <v>93</v>
      </c>
      <c r="D12" s="34" t="s">
        <v>62</v>
      </c>
      <c r="E12" s="34" t="s">
        <v>66</v>
      </c>
      <c r="F12" s="34" t="s">
        <v>70</v>
      </c>
      <c r="G12" s="34" t="s">
        <v>37</v>
      </c>
      <c r="H12" s="27"/>
      <c r="I12" s="25">
        <v>528000</v>
      </c>
      <c r="J12" s="28">
        <v>526990</v>
      </c>
      <c r="K12" s="25">
        <f t="shared" si="0"/>
        <v>0</v>
      </c>
      <c r="L12" s="30">
        <f t="shared" si="1"/>
        <v>0</v>
      </c>
      <c r="M12" s="57">
        <v>1</v>
      </c>
      <c r="N12" s="1">
        <v>0.1</v>
      </c>
    </row>
    <row r="13" spans="1:14" s="1" customFormat="1" ht="30.75" customHeight="1">
      <c r="A13" s="49"/>
      <c r="B13" s="35" t="s">
        <v>59</v>
      </c>
      <c r="C13" s="38" t="s">
        <v>94</v>
      </c>
      <c r="D13" s="34" t="s">
        <v>63</v>
      </c>
      <c r="E13" s="34" t="s">
        <v>67</v>
      </c>
      <c r="F13" s="34" t="s">
        <v>70</v>
      </c>
      <c r="G13" s="34" t="s">
        <v>37</v>
      </c>
      <c r="H13" s="27"/>
      <c r="I13" s="25">
        <v>127569</v>
      </c>
      <c r="J13" s="28">
        <v>127569</v>
      </c>
      <c r="K13" s="25">
        <f t="shared" si="0"/>
        <v>0</v>
      </c>
      <c r="L13" s="30">
        <f t="shared" si="1"/>
        <v>0</v>
      </c>
      <c r="M13" s="58"/>
      <c r="N13" s="1">
        <v>0.1</v>
      </c>
    </row>
    <row r="14" spans="1:14" s="1" customFormat="1" ht="22.5" customHeight="1">
      <c r="A14" s="49"/>
      <c r="B14" s="35" t="s">
        <v>60</v>
      </c>
      <c r="C14" s="38" t="s">
        <v>95</v>
      </c>
      <c r="D14" s="34" t="s">
        <v>64</v>
      </c>
      <c r="E14" s="34" t="s">
        <v>68</v>
      </c>
      <c r="F14" s="34" t="s">
        <v>70</v>
      </c>
      <c r="G14" s="34" t="s">
        <v>37</v>
      </c>
      <c r="H14" s="27"/>
      <c r="I14" s="25">
        <v>6293</v>
      </c>
      <c r="J14" s="28">
        <v>6293</v>
      </c>
      <c r="K14" s="25">
        <f t="shared" si="0"/>
        <v>0</v>
      </c>
      <c r="L14" s="30">
        <f t="shared" si="1"/>
        <v>0</v>
      </c>
      <c r="M14" s="58"/>
      <c r="N14" s="1">
        <v>0.2</v>
      </c>
    </row>
    <row r="15" spans="1:14" s="1" customFormat="1" ht="29.25" customHeight="1">
      <c r="A15" s="49"/>
      <c r="B15" s="35" t="s">
        <v>61</v>
      </c>
      <c r="C15" s="38" t="s">
        <v>96</v>
      </c>
      <c r="D15" s="34" t="s">
        <v>65</v>
      </c>
      <c r="E15" s="34" t="s">
        <v>69</v>
      </c>
      <c r="F15" s="34" t="s">
        <v>48</v>
      </c>
      <c r="G15" s="34" t="s">
        <v>37</v>
      </c>
      <c r="H15" s="27"/>
      <c r="I15" s="25">
        <v>200000</v>
      </c>
      <c r="J15" s="28">
        <v>200000</v>
      </c>
      <c r="K15" s="25">
        <f t="shared" si="0"/>
        <v>0</v>
      </c>
      <c r="L15" s="30">
        <f t="shared" si="1"/>
        <v>0</v>
      </c>
      <c r="M15" s="58"/>
      <c r="N15" s="1">
        <v>0.1</v>
      </c>
    </row>
    <row r="16" spans="1:13" s="1" customFormat="1" ht="37.5" customHeight="1">
      <c r="A16" s="50"/>
      <c r="B16" s="46" t="s">
        <v>71</v>
      </c>
      <c r="C16" s="46"/>
      <c r="D16" s="46"/>
      <c r="E16" s="46"/>
      <c r="F16" s="46"/>
      <c r="G16" s="46"/>
      <c r="H16" s="47"/>
      <c r="I16" s="25">
        <f>I12+I13+I14+I15</f>
        <v>861862</v>
      </c>
      <c r="J16" s="28">
        <f>J12+J13+J14+J15</f>
        <v>860852</v>
      </c>
      <c r="K16" s="25">
        <f>K12+K13+K14+K15</f>
        <v>0</v>
      </c>
      <c r="L16" s="30">
        <f>L12+L13+L14+L15</f>
        <v>0</v>
      </c>
      <c r="M16" s="59"/>
    </row>
    <row r="17" spans="1:13" s="1" customFormat="1" ht="37.5" customHeight="1">
      <c r="A17" s="51">
        <v>24</v>
      </c>
      <c r="B17" s="43" t="s">
        <v>72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</row>
    <row r="18" spans="1:14" s="1" customFormat="1" ht="37.5" customHeight="1">
      <c r="A18" s="52"/>
      <c r="B18" s="35" t="s">
        <v>73</v>
      </c>
      <c r="C18" s="38" t="s">
        <v>97</v>
      </c>
      <c r="D18" s="34" t="s">
        <v>75</v>
      </c>
      <c r="E18" s="34" t="s">
        <v>79</v>
      </c>
      <c r="F18" s="34" t="s">
        <v>48</v>
      </c>
      <c r="G18" s="34" t="s">
        <v>37</v>
      </c>
      <c r="H18" s="27"/>
      <c r="I18" s="25">
        <v>600000</v>
      </c>
      <c r="J18" s="28">
        <v>600000</v>
      </c>
      <c r="K18" s="25">
        <f>H18*I18</f>
        <v>0</v>
      </c>
      <c r="L18" s="30">
        <f>H18*J18</f>
        <v>0</v>
      </c>
      <c r="M18" s="57">
        <v>1</v>
      </c>
      <c r="N18" s="1">
        <v>0.1</v>
      </c>
    </row>
    <row r="19" spans="1:14" s="1" customFormat="1" ht="63" customHeight="1">
      <c r="A19" s="52"/>
      <c r="B19" s="35" t="s">
        <v>59</v>
      </c>
      <c r="C19" s="38" t="s">
        <v>98</v>
      </c>
      <c r="D19" s="34" t="s">
        <v>76</v>
      </c>
      <c r="E19" s="34" t="s">
        <v>80</v>
      </c>
      <c r="F19" s="34" t="s">
        <v>48</v>
      </c>
      <c r="G19" s="34" t="s">
        <v>37</v>
      </c>
      <c r="H19" s="27"/>
      <c r="I19" s="25">
        <v>130000</v>
      </c>
      <c r="J19" s="28">
        <v>130000</v>
      </c>
      <c r="K19" s="25">
        <f aca="true" t="shared" si="2" ref="K19:K24">H19*I19</f>
        <v>0</v>
      </c>
      <c r="L19" s="30">
        <f>H19*J19</f>
        <v>0</v>
      </c>
      <c r="M19" s="58"/>
      <c r="N19" s="1">
        <v>0.1</v>
      </c>
    </row>
    <row r="20" spans="1:14" s="1" customFormat="1" ht="37.5" customHeight="1">
      <c r="A20" s="52"/>
      <c r="B20" s="35" t="s">
        <v>60</v>
      </c>
      <c r="C20" s="38" t="s">
        <v>99</v>
      </c>
      <c r="D20" s="34" t="s">
        <v>77</v>
      </c>
      <c r="E20" s="34" t="s">
        <v>81</v>
      </c>
      <c r="F20" s="34" t="s">
        <v>48</v>
      </c>
      <c r="G20" s="34" t="s">
        <v>37</v>
      </c>
      <c r="H20" s="27"/>
      <c r="I20" s="25">
        <v>10000</v>
      </c>
      <c r="J20" s="28">
        <v>10000</v>
      </c>
      <c r="K20" s="25">
        <f t="shared" si="2"/>
        <v>0</v>
      </c>
      <c r="L20" s="30">
        <f>H20*J20</f>
        <v>0</v>
      </c>
      <c r="M20" s="58"/>
      <c r="N20" s="1">
        <v>0.2</v>
      </c>
    </row>
    <row r="21" spans="1:14" s="1" customFormat="1" ht="37.5" customHeight="1">
      <c r="A21" s="52"/>
      <c r="B21" s="35" t="s">
        <v>61</v>
      </c>
      <c r="C21" s="38" t="s">
        <v>96</v>
      </c>
      <c r="D21" s="34" t="s">
        <v>65</v>
      </c>
      <c r="E21" s="34" t="s">
        <v>69</v>
      </c>
      <c r="F21" s="34" t="s">
        <v>48</v>
      </c>
      <c r="G21" s="34" t="s">
        <v>37</v>
      </c>
      <c r="H21" s="27"/>
      <c r="I21" s="25">
        <v>200000</v>
      </c>
      <c r="J21" s="28">
        <v>200000</v>
      </c>
      <c r="K21" s="25">
        <f t="shared" si="2"/>
        <v>0</v>
      </c>
      <c r="L21" s="30">
        <f>H21*J21</f>
        <v>0</v>
      </c>
      <c r="M21" s="58"/>
      <c r="N21" s="1">
        <v>0.1</v>
      </c>
    </row>
    <row r="22" spans="1:14" s="1" customFormat="1" ht="37.5" customHeight="1">
      <c r="A22" s="52"/>
      <c r="B22" s="35" t="s">
        <v>74</v>
      </c>
      <c r="C22" s="38" t="s">
        <v>100</v>
      </c>
      <c r="D22" s="34" t="s">
        <v>78</v>
      </c>
      <c r="E22" s="34" t="s">
        <v>82</v>
      </c>
      <c r="F22" s="34" t="s">
        <v>48</v>
      </c>
      <c r="G22" s="34" t="s">
        <v>37</v>
      </c>
      <c r="H22" s="27"/>
      <c r="I22" s="25">
        <v>445000</v>
      </c>
      <c r="J22" s="28">
        <v>445000</v>
      </c>
      <c r="K22" s="25">
        <f t="shared" si="2"/>
        <v>0</v>
      </c>
      <c r="L22" s="30">
        <f>H22*J22</f>
        <v>0</v>
      </c>
      <c r="M22" s="58"/>
      <c r="N22" s="1">
        <v>0.1</v>
      </c>
    </row>
    <row r="23" spans="1:13" s="1" customFormat="1" ht="37.5" customHeight="1">
      <c r="A23" s="53"/>
      <c r="B23" s="54" t="s">
        <v>87</v>
      </c>
      <c r="C23" s="55"/>
      <c r="D23" s="55"/>
      <c r="E23" s="55"/>
      <c r="F23" s="55"/>
      <c r="G23" s="55"/>
      <c r="H23" s="56"/>
      <c r="I23" s="25">
        <f>I18+I19+I20+I21+I22</f>
        <v>1385000</v>
      </c>
      <c r="J23" s="28">
        <f>J18+J19+J20+J21+J22</f>
        <v>1385000</v>
      </c>
      <c r="K23" s="25">
        <f t="shared" si="2"/>
        <v>0</v>
      </c>
      <c r="L23" s="30">
        <f>L18+L19+L20+L21+L22</f>
        <v>0</v>
      </c>
      <c r="M23" s="59"/>
    </row>
    <row r="24" spans="1:14" s="1" customFormat="1" ht="37.5" customHeight="1">
      <c r="A24" s="36">
        <v>25</v>
      </c>
      <c r="B24" s="35" t="s">
        <v>83</v>
      </c>
      <c r="C24" s="38" t="s">
        <v>101</v>
      </c>
      <c r="D24" s="34" t="s">
        <v>84</v>
      </c>
      <c r="E24" s="34" t="s">
        <v>85</v>
      </c>
      <c r="F24" s="34" t="s">
        <v>48</v>
      </c>
      <c r="G24" s="34" t="s">
        <v>37</v>
      </c>
      <c r="H24" s="27"/>
      <c r="I24" s="25">
        <v>1416000</v>
      </c>
      <c r="J24" s="28">
        <v>1416000</v>
      </c>
      <c r="K24" s="25">
        <f t="shared" si="2"/>
        <v>0</v>
      </c>
      <c r="L24" s="30">
        <f>H24*J24</f>
        <v>0</v>
      </c>
      <c r="M24" s="29">
        <v>2</v>
      </c>
      <c r="N24" s="1">
        <v>0.1</v>
      </c>
    </row>
    <row r="25" spans="1:13" s="1" customFormat="1" ht="12.75">
      <c r="A25" s="60" t="s">
        <v>102</v>
      </c>
      <c r="B25" s="60"/>
      <c r="C25" s="60"/>
      <c r="D25" s="60"/>
      <c r="E25" s="60"/>
      <c r="F25" s="60"/>
      <c r="G25" s="60"/>
      <c r="H25" s="60"/>
      <c r="I25" s="60"/>
      <c r="J25" s="60"/>
      <c r="K25" s="32"/>
      <c r="L25" s="31">
        <f>L7+L8+L9+L10+L12+L13+L15+L18+L19+L21+L22+L24</f>
        <v>0</v>
      </c>
      <c r="M25" s="39"/>
    </row>
    <row r="26" spans="1:13" s="1" customFormat="1" ht="12.75">
      <c r="A26" s="40" t="s">
        <v>103</v>
      </c>
      <c r="B26" s="40"/>
      <c r="C26" s="40"/>
      <c r="D26" s="40"/>
      <c r="E26" s="40"/>
      <c r="F26" s="40"/>
      <c r="G26" s="40"/>
      <c r="H26" s="40"/>
      <c r="I26" s="40"/>
      <c r="J26" s="40"/>
      <c r="K26" s="33"/>
      <c r="L26" s="31">
        <f>L7*N7+L8*N8+L9*N9+L10*N10+L12*N12+L13*N13+L15*N15+L18*N18+L19*N19+L21*N21+L22*N22+L24*N24</f>
        <v>0</v>
      </c>
      <c r="M26" s="39"/>
    </row>
    <row r="27" spans="1:13" s="1" customFormat="1" ht="12.75">
      <c r="A27" s="40" t="s">
        <v>104</v>
      </c>
      <c r="B27" s="40"/>
      <c r="C27" s="40"/>
      <c r="D27" s="40"/>
      <c r="E27" s="40"/>
      <c r="F27" s="40"/>
      <c r="G27" s="40"/>
      <c r="H27" s="40"/>
      <c r="I27" s="40"/>
      <c r="J27" s="40"/>
      <c r="K27" s="33"/>
      <c r="L27" s="31">
        <f>L25+L26</f>
        <v>0</v>
      </c>
      <c r="M27" s="39"/>
    </row>
    <row r="28" spans="1:13" s="1" customFormat="1" ht="12.75">
      <c r="A28" s="60" t="s">
        <v>105</v>
      </c>
      <c r="B28" s="60"/>
      <c r="C28" s="60"/>
      <c r="D28" s="60"/>
      <c r="E28" s="60"/>
      <c r="F28" s="60"/>
      <c r="G28" s="60"/>
      <c r="H28" s="60"/>
      <c r="I28" s="60"/>
      <c r="J28" s="60"/>
      <c r="K28" s="32"/>
      <c r="L28" s="31">
        <f>L14+L20</f>
        <v>0</v>
      </c>
      <c r="M28" s="39"/>
    </row>
    <row r="29" spans="1:13" s="1" customFormat="1" ht="12.75">
      <c r="A29" s="40" t="s">
        <v>106</v>
      </c>
      <c r="B29" s="40"/>
      <c r="C29" s="40"/>
      <c r="D29" s="40"/>
      <c r="E29" s="40"/>
      <c r="F29" s="40"/>
      <c r="G29" s="40"/>
      <c r="H29" s="40"/>
      <c r="I29" s="40"/>
      <c r="J29" s="40"/>
      <c r="K29" s="33"/>
      <c r="L29" s="31">
        <f>L14*N14+L20*N20</f>
        <v>0</v>
      </c>
      <c r="M29" s="39"/>
    </row>
    <row r="30" spans="1:13" s="1" customFormat="1" ht="12.75">
      <c r="A30" s="40" t="s">
        <v>107</v>
      </c>
      <c r="B30" s="40"/>
      <c r="C30" s="40"/>
      <c r="D30" s="40"/>
      <c r="E30" s="40"/>
      <c r="F30" s="40"/>
      <c r="G30" s="40"/>
      <c r="H30" s="40"/>
      <c r="I30" s="40"/>
      <c r="J30" s="40"/>
      <c r="K30" s="33"/>
      <c r="L30" s="31">
        <f>L28+L29</f>
        <v>0</v>
      </c>
      <c r="M30" s="39"/>
    </row>
    <row r="31" spans="1:13" ht="12.75">
      <c r="A31" s="60" t="s">
        <v>4</v>
      </c>
      <c r="B31" s="60"/>
      <c r="C31" s="60"/>
      <c r="D31" s="60"/>
      <c r="E31" s="60"/>
      <c r="F31" s="60"/>
      <c r="G31" s="60"/>
      <c r="H31" s="60"/>
      <c r="I31" s="60"/>
      <c r="J31" s="60"/>
      <c r="K31" s="32">
        <f>K7+K8+K9+K10+K16+K23+K24</f>
        <v>0</v>
      </c>
      <c r="L31" s="31">
        <f>L25+L28</f>
        <v>0</v>
      </c>
      <c r="M31" s="23">
        <v>0.1</v>
      </c>
    </row>
    <row r="32" spans="1:12" ht="12.75">
      <c r="A32" s="40" t="s">
        <v>88</v>
      </c>
      <c r="B32" s="40"/>
      <c r="C32" s="40"/>
      <c r="D32" s="40"/>
      <c r="E32" s="40"/>
      <c r="F32" s="40"/>
      <c r="G32" s="40"/>
      <c r="H32" s="40"/>
      <c r="I32" s="40"/>
      <c r="J32" s="40"/>
      <c r="K32" s="33">
        <f>K7*N7+K8*N8+K9*N9+K10*N10+K12*N12+K13*N13+K14*N14+K15*N15+K18*N18+K19*N19+K20*N20+K21*N21+K22*N22+K24*N24</f>
        <v>0</v>
      </c>
      <c r="L32" s="31">
        <f>L26+L29</f>
        <v>0</v>
      </c>
    </row>
    <row r="33" spans="1:12" ht="12.75">
      <c r="A33" s="40" t="s">
        <v>3</v>
      </c>
      <c r="B33" s="40"/>
      <c r="C33" s="40"/>
      <c r="D33" s="40"/>
      <c r="E33" s="40"/>
      <c r="F33" s="40"/>
      <c r="G33" s="40"/>
      <c r="H33" s="40"/>
      <c r="I33" s="40"/>
      <c r="J33" s="40"/>
      <c r="K33" s="33">
        <f>K31+K32</f>
        <v>0</v>
      </c>
      <c r="L33" s="31">
        <f>L31+L32</f>
        <v>0</v>
      </c>
    </row>
  </sheetData>
  <sheetProtection/>
  <mergeCells count="19">
    <mergeCell ref="M18:M23"/>
    <mergeCell ref="A32:J32"/>
    <mergeCell ref="A33:J33"/>
    <mergeCell ref="A31:J31"/>
    <mergeCell ref="A25:J25"/>
    <mergeCell ref="A26:J26"/>
    <mergeCell ref="A27:J27"/>
    <mergeCell ref="A28:J28"/>
    <mergeCell ref="A29:J29"/>
    <mergeCell ref="A30:J30"/>
    <mergeCell ref="A2:L2"/>
    <mergeCell ref="A4:D4"/>
    <mergeCell ref="B11:M11"/>
    <mergeCell ref="B17:M17"/>
    <mergeCell ref="B16:H16"/>
    <mergeCell ref="A11:A16"/>
    <mergeCell ref="A17:A23"/>
    <mergeCell ref="B23:H23"/>
    <mergeCell ref="M12:M1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108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'Austro line - specifikacija'!K31</f>
        <v>0</v>
      </c>
      <c r="F6" s="14">
        <f>'Austro line - specifikacija'!L31</f>
        <v>0</v>
      </c>
      <c r="G6" s="15">
        <f>'Austro line - specifikacija'!L33</f>
        <v>0</v>
      </c>
    </row>
    <row r="7" spans="2:7" ht="24.75" customHeight="1" thickBot="1">
      <c r="B7" s="7" t="s">
        <v>16</v>
      </c>
      <c r="C7" s="16" t="s">
        <v>17</v>
      </c>
      <c r="D7" s="6"/>
      <c r="E7" s="61" t="s">
        <v>18</v>
      </c>
      <c r="F7" s="62"/>
      <c r="G7" s="6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2020-01-09T13:14:25Z</dcterms:modified>
  <cp:category/>
  <cp:version/>
  <cp:contentType/>
  <cp:contentStatus/>
</cp:coreProperties>
</file>