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925" windowHeight="1197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<sst xmlns="http://schemas.openxmlformats.org/spreadsheetml/2006/main" count="102" uniqueCount="89">
  <si>
    <t>ЈКЛ</t>
  </si>
  <si>
    <t>Фармацеутски облик</t>
  </si>
  <si>
    <t>Произвођач</t>
  </si>
  <si>
    <t>Јединица мере</t>
  </si>
  <si>
    <t>Количина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</si>
  <si>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</si>
  <si>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</si>
  <si>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</si>
  <si>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 xml:space="preserve">Укупна вредност без ПДВ-а </t>
  </si>
  <si>
    <t>Број понуда по партији</t>
  </si>
  <si>
    <t>УКУПНА ВРЕДНОСТ БЕЗ ПДВ-А</t>
  </si>
  <si>
    <t>ИЗНОС ПДВ-А</t>
  </si>
  <si>
    <t>УКУПНА ВРЕДНОСТ СА ПДВ-ОМ</t>
  </si>
  <si>
    <t>ПРИЛОГ 2 УГОВОРА - ПОДАЦИ ЗА КВАРТАЛНО ИЗВЕШТАВАЊЕ</t>
  </si>
  <si>
    <t>PROCENJENA  VREDNOST</t>
  </si>
  <si>
    <t>UGOVORENA VREDNOST    (bez PDV-a)</t>
  </si>
  <si>
    <t>UGOVORENA VREDNOST (sa PDV-om)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</si>
  <si>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</si>
  <si>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</si>
  <si>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</si>
  <si>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</si>
  <si>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</si>
  <si>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</si>
  <si>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</si>
  <si>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</si>
  <si>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</si>
  <si>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</si>
  <si>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</si>
  <si>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</si>
  <si>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</si>
  <si>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Заштићени назив понуђеног добра</t>
  </si>
  <si>
    <t>Јачина лека</t>
  </si>
  <si>
    <t>Класичан сектор - приходи из буџета</t>
  </si>
  <si>
    <t>Број решења УЈН</t>
  </si>
  <si>
    <t>нема</t>
  </si>
  <si>
    <t>Обликована по партијама, централизована, оквирни споразум</t>
  </si>
  <si>
    <t>Број партије</t>
  </si>
  <si>
    <t>Назив партије</t>
  </si>
  <si>
    <t>ПРИЛОГ 1 УГОВОРА - СПЕЦИФИКАЦИЈА ЛЕКОВА СА ЦЕНАМА</t>
  </si>
  <si>
    <t>rastvor za injekciju</t>
  </si>
  <si>
    <t>albumin, humani 5%, 100 ml</t>
  </si>
  <si>
    <t>albumin, humani 5%, 250 ml</t>
  </si>
  <si>
    <t>albumin, humani 5%, 500 ml</t>
  </si>
  <si>
    <t>albumin, humani 20%, 50 ml</t>
  </si>
  <si>
    <t>albumin, humani 20%, 100 ml</t>
  </si>
  <si>
    <t>humani normalni imunoglobulin za s.c. I i.m. primenu</t>
  </si>
  <si>
    <t>0179001</t>
  </si>
  <si>
    <t>0179002</t>
  </si>
  <si>
    <t>0179000</t>
  </si>
  <si>
    <t>0179004</t>
  </si>
  <si>
    <t xml:space="preserve">0013553
0013555
</t>
  </si>
  <si>
    <t>0013317</t>
  </si>
  <si>
    <t>0013318</t>
  </si>
  <si>
    <t>0013319</t>
  </si>
  <si>
    <t>Albunorm™ 5%</t>
  </si>
  <si>
    <t>Albunorm™ 20%</t>
  </si>
  <si>
    <t xml:space="preserve">Gammanorm (1x1,65g);
Gammanorm (1x3,3g)
</t>
  </si>
  <si>
    <t>Hepatect CP</t>
  </si>
  <si>
    <t xml:space="preserve">Octapharma produktionsgesellschaft Deutschland MBH, Nemačka, 
Octapharma AB, Švedska
Octapharma S.A.S., Francuska,
Octapharma pharmazeutika produktionsges.M.B., Austrija
</t>
  </si>
  <si>
    <t>Octapharma AB, Švedska</t>
  </si>
  <si>
    <t>Biotest pharma GMBH, Nemačka</t>
  </si>
  <si>
    <t>rastvor za infuziju</t>
  </si>
  <si>
    <t>100 ml (50 g/l)</t>
  </si>
  <si>
    <t>250 ml (50 g/l)</t>
  </si>
  <si>
    <t>500 ml (50 g/l)</t>
  </si>
  <si>
    <t>50 ml (200 g/l)</t>
  </si>
  <si>
    <t>100 ml (200 g/l)</t>
  </si>
  <si>
    <t>1,65 g / 3,3 g</t>
  </si>
  <si>
    <t>bočica staklena</t>
  </si>
  <si>
    <t>kesa/bočica/ bočica staklena</t>
  </si>
  <si>
    <t>kesa/bočica staklena</t>
  </si>
  <si>
    <t>g</t>
  </si>
  <si>
    <t>i.j.</t>
  </si>
  <si>
    <t>Укупно за партију 270:</t>
  </si>
  <si>
    <t>Octapharma produktionsgesellschaft Deutschland MBH, Nemačka, 
Octapharma AB, Švedska
Octapharma S.A.S., Francuska,
Octapharma pharmazeutika produktionsges.M.B., Austrija</t>
  </si>
  <si>
    <t>BEOHEM D.O.O</t>
  </si>
  <si>
    <t>BEOHEM - 3 D.O.O.</t>
  </si>
  <si>
    <t>404-1-110/19-28</t>
  </si>
  <si>
    <t>Лекова са Листе Б и Листе Д Листе лекова за 2019. годину</t>
  </si>
  <si>
    <t>Octapharma produktionsgesellschaft Deutschland MBH, Nemačka,
Octapharma AB, Švedska
Octapharma S.A.S., Francuska,
Octapharma pharmazeutika produktionsges.M.B.H., Austrija</t>
  </si>
  <si>
    <t>boca staklena</t>
  </si>
  <si>
    <t xml:space="preserve">0179360
0179003
0179551
0179190
0013454
</t>
  </si>
  <si>
    <t xml:space="preserve">Albiomin 20%; 
Albunorm™ 20%
Albutein 20%
Human Albumin 20% Behring, malo soli
Uman Albumin
</t>
  </si>
  <si>
    <t xml:space="preserve">Biotest pharma GMBH, Nemačka
Octapharma produktionsgesellschaft Deutschland MBH, Nemačka,
Octapharma AB, Švedska
Octapharma S.A.S., Francuska,
Octapharma pharmazeutika produktionsges.M.B.H., Austrija
Instituto Grifols, S.A., Španija
CSL Behring GMBH, Nemačka
Kedrion S.P.A. Italija  </t>
  </si>
  <si>
    <t>humani hepatitis B imunoglobulin za intravensku primenu, 100 i.j. i/ili 500 i.j.</t>
  </si>
  <si>
    <t>rastvor za infuziju/ prašak i rastvarač za rastvor za infuziju</t>
  </si>
  <si>
    <t>100 i.j. i/ili 500 i.j.</t>
  </si>
  <si>
    <t>humani hepatitis B imunoglobulin za intravensku primenu, 2000 i.j. ili 2250 i.j.</t>
  </si>
  <si>
    <t>2000 i.j. ili 2250 i.j.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</si>
</sst>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theme="0"/>
      <name val="Arial"/>
      <family val="2"/>
    </font>
    <font>
      <b/>
      <sz val="8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medium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0" fontId="53" fillId="0" borderId="0" xfId="0" applyFont="1" applyAlignment="1">
      <alignment wrapText="1"/>
    </xf>
    <xf numFmtId="0" fontId="53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4" fillId="0" borderId="11" xfId="0" applyNumberFormat="1" applyFont="1" applyFill="1" applyBorder="1" applyAlignment="1">
      <alignment vertical="center" wrapText="1"/>
    </xf>
    <xf numFmtId="4" fontId="54" fillId="0" borderId="13" xfId="0" applyNumberFormat="1" applyFont="1" applyFill="1" applyBorder="1" applyAlignment="1">
      <alignment vertical="center" wrapText="1"/>
    </xf>
    <xf numFmtId="3" fontId="54" fillId="0" borderId="14" xfId="0" applyNumberFormat="1" applyFont="1" applyFill="1" applyBorder="1" applyAlignment="1">
      <alignment vertical="center" wrapText="1"/>
    </xf>
    <xf numFmtId="3" fontId="54" fillId="0" borderId="12" xfId="0" applyNumberFormat="1" applyFont="1" applyFill="1" applyBorder="1" applyAlignment="1">
      <alignment vertical="center" wrapText="1"/>
    </xf>
    <xf numFmtId="3" fontId="54" fillId="0" borderId="15" xfId="0" applyNumberFormat="1" applyFont="1" applyFill="1" applyBorder="1" applyAlignment="1">
      <alignment vertical="center" wrapText="1"/>
    </xf>
    <xf numFmtId="4" fontId="51" fillId="0" borderId="0" xfId="0" applyNumberFormat="1" applyFont="1" applyAlignment="1">
      <alignment/>
    </xf>
    <xf numFmtId="0" fontId="46" fillId="0" borderId="0" xfId="0" applyFont="1" applyAlignment="1">
      <alignment horizontal="center" vertical="center" wrapText="1"/>
    </xf>
    <xf numFmtId="3" fontId="55" fillId="0" borderId="10" xfId="0" applyNumberFormat="1" applyFont="1" applyFill="1" applyBorder="1" applyAlignment="1">
      <alignment horizontal="center" vertical="center" wrapText="1"/>
    </xf>
    <xf numFmtId="4" fontId="52" fillId="0" borderId="10" xfId="58" applyNumberFormat="1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3" fillId="0" borderId="10" xfId="58" applyFont="1" applyBorder="1" applyAlignment="1">
      <alignment horizontal="center" vertical="center" wrapText="1"/>
      <protection/>
    </xf>
    <xf numFmtId="49" fontId="46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" fontId="56" fillId="33" borderId="10" xfId="0" applyNumberFormat="1" applyFont="1" applyFill="1" applyBorder="1" applyAlignment="1">
      <alignment vertical="center" wrapText="1"/>
    </xf>
    <xf numFmtId="4" fontId="46" fillId="0" borderId="0" xfId="0" applyNumberFormat="1" applyFont="1" applyAlignment="1">
      <alignment horizontal="center" vertical="center" wrapText="1"/>
    </xf>
    <xf numFmtId="4" fontId="56" fillId="33" borderId="10" xfId="0" applyNumberFormat="1" applyFont="1" applyFill="1" applyBorder="1" applyAlignment="1">
      <alignment horizontal="right" vertical="center" wrapText="1"/>
    </xf>
    <xf numFmtId="3" fontId="6" fillId="34" borderId="10" xfId="57" applyNumberFormat="1" applyFont="1" applyFill="1" applyBorder="1" applyAlignment="1">
      <alignment horizontal="center" vertical="center" wrapText="1"/>
      <protection/>
    </xf>
    <xf numFmtId="4" fontId="6" fillId="34" borderId="10" xfId="57" applyNumberFormat="1" applyFont="1" applyFill="1" applyBorder="1" applyAlignment="1">
      <alignment horizontal="right" vertical="center" wrapText="1"/>
      <protection/>
    </xf>
    <xf numFmtId="49" fontId="57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49" fontId="56" fillId="35" borderId="16" xfId="0" applyNumberFormat="1" applyFont="1" applyFill="1" applyBorder="1" applyAlignment="1">
      <alignment horizontal="center" vertical="center" wrapText="1"/>
    </xf>
    <xf numFmtId="0" fontId="56" fillId="35" borderId="16" xfId="0" applyFont="1" applyFill="1" applyBorder="1" applyAlignment="1">
      <alignment horizontal="center" vertical="center" wrapText="1"/>
    </xf>
    <xf numFmtId="0" fontId="6" fillId="35" borderId="16" xfId="59" applyNumberFormat="1" applyFont="1" applyFill="1" applyBorder="1" applyAlignment="1">
      <alignment horizontal="center" vertical="center" wrapText="1"/>
      <protection/>
    </xf>
    <xf numFmtId="4" fontId="56" fillId="36" borderId="16" xfId="0" applyNumberFormat="1" applyFont="1" applyFill="1" applyBorder="1" applyAlignment="1">
      <alignment horizontal="center" vertical="center" wrapText="1"/>
    </xf>
    <xf numFmtId="4" fontId="56" fillId="35" borderId="16" xfId="0" applyNumberFormat="1" applyFont="1" applyFill="1" applyBorder="1" applyAlignment="1">
      <alignment horizontal="center" vertical="center" wrapText="1"/>
    </xf>
    <xf numFmtId="4" fontId="56" fillId="33" borderId="17" xfId="0" applyNumberFormat="1" applyFont="1" applyFill="1" applyBorder="1" applyAlignment="1">
      <alignment vertical="center" wrapText="1"/>
    </xf>
    <xf numFmtId="4" fontId="58" fillId="0" borderId="10" xfId="0" applyNumberFormat="1" applyFont="1" applyBorder="1" applyAlignment="1">
      <alignment horizontal="center" vertical="center" wrapText="1"/>
    </xf>
    <xf numFmtId="4" fontId="59" fillId="34" borderId="0" xfId="0" applyNumberFormat="1" applyFont="1" applyFill="1" applyAlignment="1">
      <alignment horizontal="center" vertical="center" wrapText="1"/>
    </xf>
    <xf numFmtId="1" fontId="56" fillId="34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4" fontId="60" fillId="36" borderId="10" xfId="0" applyNumberFormat="1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 vertical="center" wrapText="1"/>
    </xf>
    <xf numFmtId="49" fontId="56" fillId="34" borderId="10" xfId="0" applyNumberFormat="1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4" fontId="58" fillId="34" borderId="10" xfId="0" applyNumberFormat="1" applyFont="1" applyFill="1" applyBorder="1" applyAlignment="1">
      <alignment horizontal="center" vertical="center" wrapText="1"/>
    </xf>
    <xf numFmtId="49" fontId="57" fillId="34" borderId="10" xfId="0" applyNumberFormat="1" applyFont="1" applyFill="1" applyBorder="1" applyAlignment="1">
      <alignment horizontal="center" vertical="center" wrapText="1"/>
    </xf>
    <xf numFmtId="0" fontId="46" fillId="34" borderId="0" xfId="0" applyFont="1" applyFill="1" applyAlignment="1">
      <alignment horizontal="center" vertical="center" wrapText="1"/>
    </xf>
    <xf numFmtId="0" fontId="46" fillId="34" borderId="0" xfId="0" applyFont="1" applyFill="1" applyAlignment="1">
      <alignment vertical="center" wrapText="1"/>
    </xf>
    <xf numFmtId="4" fontId="56" fillId="34" borderId="16" xfId="0" applyNumberFormat="1" applyFont="1" applyFill="1" applyBorder="1" applyAlignment="1">
      <alignment horizontal="center" vertical="center" wrapText="1"/>
    </xf>
    <xf numFmtId="0" fontId="46" fillId="34" borderId="17" xfId="0" applyFont="1" applyFill="1" applyBorder="1" applyAlignment="1">
      <alignment horizontal="center" vertical="center" wrapText="1"/>
    </xf>
    <xf numFmtId="0" fontId="46" fillId="34" borderId="18" xfId="0" applyFont="1" applyFill="1" applyBorder="1" applyAlignment="1">
      <alignment horizontal="center" vertical="center" wrapText="1"/>
    </xf>
    <xf numFmtId="4" fontId="46" fillId="36" borderId="0" xfId="0" applyNumberFormat="1" applyFont="1" applyFill="1" applyAlignment="1">
      <alignment horizontal="center" vertical="center" wrapText="1"/>
    </xf>
    <xf numFmtId="4" fontId="7" fillId="36" borderId="10" xfId="0" applyNumberFormat="1" applyFont="1" applyFill="1" applyBorder="1" applyAlignment="1">
      <alignment horizontal="center" vertical="center" wrapText="1"/>
    </xf>
    <xf numFmtId="4" fontId="6" fillId="34" borderId="16" xfId="57" applyNumberFormat="1" applyFont="1" applyFill="1" applyBorder="1" applyAlignment="1">
      <alignment horizontal="right" vertical="center" wrapText="1"/>
      <protection/>
    </xf>
    <xf numFmtId="0" fontId="57" fillId="0" borderId="10" xfId="0" applyFont="1" applyBorder="1" applyAlignment="1">
      <alignment horizontal="right" vertical="center" wrapText="1"/>
    </xf>
    <xf numFmtId="0" fontId="46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1" fontId="56" fillId="34" borderId="10" xfId="0" applyNumberFormat="1" applyFont="1" applyFill="1" applyBorder="1" applyAlignment="1">
      <alignment horizontal="center" vertical="center" wrapText="1"/>
    </xf>
    <xf numFmtId="1" fontId="56" fillId="34" borderId="16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56" fillId="33" borderId="10" xfId="0" applyFont="1" applyFill="1" applyBorder="1" applyAlignment="1">
      <alignment horizontal="right" vertical="center" wrapText="1"/>
    </xf>
    <xf numFmtId="0" fontId="56" fillId="33" borderId="17" xfId="0" applyFont="1" applyFill="1" applyBorder="1" applyAlignment="1">
      <alignment horizontal="right" vertical="center" wrapText="1"/>
    </xf>
    <xf numFmtId="0" fontId="57" fillId="34" borderId="10" xfId="0" applyFont="1" applyFill="1" applyBorder="1" applyAlignment="1">
      <alignment horizontal="center" vertical="center" wrapText="1"/>
    </xf>
    <xf numFmtId="0" fontId="62" fillId="0" borderId="19" xfId="0" applyFont="1" applyBorder="1" applyAlignment="1">
      <alignment horizontal="right" vertical="center" wrapText="1"/>
    </xf>
    <xf numFmtId="0" fontId="57" fillId="0" borderId="19" xfId="0" applyFont="1" applyBorder="1" applyAlignment="1">
      <alignment horizontal="right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0" fontId="57" fillId="34" borderId="16" xfId="0" applyFont="1" applyFill="1" applyBorder="1" applyAlignment="1">
      <alignment horizontal="center" vertical="center" wrapText="1"/>
    </xf>
    <xf numFmtId="0" fontId="57" fillId="34" borderId="17" xfId="0" applyFont="1" applyFill="1" applyBorder="1" applyAlignment="1">
      <alignment horizontal="center" vertical="center" wrapText="1"/>
    </xf>
    <xf numFmtId="4" fontId="7" fillId="36" borderId="16" xfId="0" applyNumberFormat="1" applyFont="1" applyFill="1" applyBorder="1" applyAlignment="1">
      <alignment horizontal="center" vertical="center" wrapText="1"/>
    </xf>
    <xf numFmtId="4" fontId="7" fillId="36" borderId="17" xfId="0" applyNumberFormat="1" applyFont="1" applyFill="1" applyBorder="1" applyAlignment="1">
      <alignment horizontal="center" vertical="center" wrapText="1"/>
    </xf>
    <xf numFmtId="4" fontId="54" fillId="33" borderId="14" xfId="0" applyNumberFormat="1" applyFont="1" applyFill="1" applyBorder="1" applyAlignment="1">
      <alignment horizontal="center" vertical="center" wrapText="1"/>
    </xf>
    <xf numFmtId="4" fontId="54" fillId="33" borderId="20" xfId="0" applyNumberFormat="1" applyFont="1" applyFill="1" applyBorder="1" applyAlignment="1">
      <alignment horizontal="center" vertical="center" wrapText="1"/>
    </xf>
    <xf numFmtId="4" fontId="54" fillId="33" borderId="15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rmal_Priznto djutur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5">
      <selection activeCell="R10" sqref="R10"/>
    </sheetView>
  </sheetViews>
  <sheetFormatPr defaultColWidth="9.140625" defaultRowHeight="15"/>
  <cols>
    <col min="1" max="1" width="8.421875" style="20" customWidth="1"/>
    <col min="2" max="2" width="14.140625" style="20" customWidth="1"/>
    <col min="3" max="3" width="10.28125" style="25" customWidth="1"/>
    <col min="4" max="4" width="15.7109375" style="2" customWidth="1"/>
    <col min="5" max="5" width="25.7109375" style="2" customWidth="1"/>
    <col min="6" max="6" width="15.57421875" style="2" bestFit="1" customWidth="1"/>
    <col min="7" max="7" width="10.28125" style="44" customWidth="1"/>
    <col min="8" max="8" width="10.00390625" style="44" customWidth="1"/>
    <col min="9" max="9" width="10.8515625" style="52" customWidth="1"/>
    <col min="10" max="10" width="11.00390625" style="57" hidden="1" customWidth="1"/>
    <col min="11" max="11" width="11.57421875" style="28" customWidth="1"/>
    <col min="12" max="12" width="13.421875" style="28" hidden="1" customWidth="1"/>
    <col min="13" max="13" width="15.140625" style="28" customWidth="1"/>
    <col min="14" max="14" width="14.421875" style="52" hidden="1" customWidth="1"/>
    <col min="15" max="16384" width="9.140625" style="2" customWidth="1"/>
  </cols>
  <sheetData>
    <row r="1" spans="3:14" s="26" customFormat="1" ht="12.75">
      <c r="C1" s="25"/>
      <c r="G1" s="44"/>
      <c r="H1" s="44"/>
      <c r="I1" s="52"/>
      <c r="J1" s="57"/>
      <c r="K1" s="28"/>
      <c r="L1" s="28"/>
      <c r="M1" s="28"/>
      <c r="N1" s="52"/>
    </row>
    <row r="2" spans="1:14" ht="12.75">
      <c r="A2" s="65" t="s">
        <v>38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53"/>
    </row>
    <row r="3" spans="1:14" ht="12.75">
      <c r="A3" s="65" t="s">
        <v>76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53"/>
    </row>
    <row r="5" spans="1:14" ht="45">
      <c r="A5" s="34" t="s">
        <v>36</v>
      </c>
      <c r="B5" s="34" t="s">
        <v>37</v>
      </c>
      <c r="C5" s="35" t="s">
        <v>0</v>
      </c>
      <c r="D5" s="36" t="s">
        <v>30</v>
      </c>
      <c r="E5" s="36" t="s">
        <v>2</v>
      </c>
      <c r="F5" s="36" t="s">
        <v>1</v>
      </c>
      <c r="G5" s="36" t="s">
        <v>31</v>
      </c>
      <c r="H5" s="37" t="s">
        <v>3</v>
      </c>
      <c r="I5" s="34" t="s">
        <v>4</v>
      </c>
      <c r="J5" s="38" t="s">
        <v>5</v>
      </c>
      <c r="K5" s="39" t="s">
        <v>6</v>
      </c>
      <c r="L5" s="38" t="s">
        <v>7</v>
      </c>
      <c r="M5" s="39" t="s">
        <v>8</v>
      </c>
      <c r="N5" s="54" t="s">
        <v>9</v>
      </c>
    </row>
    <row r="6" spans="1:14" s="33" customFormat="1" ht="78.75">
      <c r="A6" s="45">
        <v>55</v>
      </c>
      <c r="B6" s="45" t="s">
        <v>40</v>
      </c>
      <c r="C6" s="32" t="s">
        <v>46</v>
      </c>
      <c r="D6" s="45" t="s">
        <v>54</v>
      </c>
      <c r="E6" s="45" t="s">
        <v>79</v>
      </c>
      <c r="F6" s="45" t="s">
        <v>61</v>
      </c>
      <c r="G6" s="45" t="s">
        <v>62</v>
      </c>
      <c r="H6" s="45" t="s">
        <v>68</v>
      </c>
      <c r="I6" s="30"/>
      <c r="J6" s="46">
        <v>1959.9</v>
      </c>
      <c r="K6" s="41">
        <v>1765</v>
      </c>
      <c r="L6" s="31">
        <f>I6*J6</f>
        <v>0</v>
      </c>
      <c r="M6" s="31">
        <f>I6*K6</f>
        <v>0</v>
      </c>
      <c r="N6" s="43">
        <v>1</v>
      </c>
    </row>
    <row r="7" spans="1:14" s="52" customFormat="1" ht="78.75">
      <c r="A7" s="47">
        <v>56</v>
      </c>
      <c r="B7" s="47" t="s">
        <v>41</v>
      </c>
      <c r="C7" s="48" t="s">
        <v>47</v>
      </c>
      <c r="D7" s="49" t="s">
        <v>54</v>
      </c>
      <c r="E7" s="49" t="s">
        <v>74</v>
      </c>
      <c r="F7" s="47" t="s">
        <v>61</v>
      </c>
      <c r="G7" s="47" t="s">
        <v>63</v>
      </c>
      <c r="H7" s="47" t="s">
        <v>80</v>
      </c>
      <c r="I7" s="30"/>
      <c r="J7" s="58">
        <v>4857.6</v>
      </c>
      <c r="K7" s="50">
        <v>4412.5</v>
      </c>
      <c r="L7" s="31">
        <f aca="true" t="shared" si="0" ref="L7:L13">I7*J7</f>
        <v>0</v>
      </c>
      <c r="M7" s="31">
        <f aca="true" t="shared" si="1" ref="M7:M13">I7*K7</f>
        <v>0</v>
      </c>
      <c r="N7" s="43">
        <v>1</v>
      </c>
    </row>
    <row r="8" spans="1:14" s="52" customFormat="1" ht="78.75">
      <c r="A8" s="47">
        <v>57</v>
      </c>
      <c r="B8" s="47" t="s">
        <v>42</v>
      </c>
      <c r="C8" s="51" t="s">
        <v>48</v>
      </c>
      <c r="D8" s="49" t="s">
        <v>54</v>
      </c>
      <c r="E8" s="49" t="s">
        <v>74</v>
      </c>
      <c r="F8" s="47" t="s">
        <v>61</v>
      </c>
      <c r="G8" s="47" t="s">
        <v>64</v>
      </c>
      <c r="H8" s="47" t="s">
        <v>80</v>
      </c>
      <c r="I8" s="30"/>
      <c r="J8" s="58">
        <v>9685.6</v>
      </c>
      <c r="K8" s="50">
        <v>8825</v>
      </c>
      <c r="L8" s="31">
        <f t="shared" si="0"/>
        <v>0</v>
      </c>
      <c r="M8" s="31">
        <f t="shared" si="1"/>
        <v>0</v>
      </c>
      <c r="N8" s="43">
        <v>1</v>
      </c>
    </row>
    <row r="9" spans="1:14" s="52" customFormat="1" ht="123.75">
      <c r="A9" s="47">
        <v>58</v>
      </c>
      <c r="B9" s="47" t="s">
        <v>43</v>
      </c>
      <c r="C9" s="47" t="s">
        <v>81</v>
      </c>
      <c r="D9" s="47" t="s">
        <v>82</v>
      </c>
      <c r="E9" s="47" t="s">
        <v>83</v>
      </c>
      <c r="F9" s="47" t="s">
        <v>61</v>
      </c>
      <c r="G9" s="47" t="s">
        <v>65</v>
      </c>
      <c r="H9" s="47" t="s">
        <v>69</v>
      </c>
      <c r="I9" s="30"/>
      <c r="J9" s="58">
        <v>3644.78</v>
      </c>
      <c r="K9" s="50">
        <v>3530</v>
      </c>
      <c r="L9" s="31">
        <f t="shared" si="0"/>
        <v>0</v>
      </c>
      <c r="M9" s="31">
        <f t="shared" si="1"/>
        <v>0</v>
      </c>
      <c r="N9" s="43">
        <v>2</v>
      </c>
    </row>
    <row r="10" spans="1:14" s="52" customFormat="1" ht="90">
      <c r="A10" s="47">
        <v>59</v>
      </c>
      <c r="B10" s="47" t="s">
        <v>44</v>
      </c>
      <c r="C10" s="51" t="s">
        <v>49</v>
      </c>
      <c r="D10" s="47" t="s">
        <v>55</v>
      </c>
      <c r="E10" s="49" t="s">
        <v>58</v>
      </c>
      <c r="F10" s="47" t="s">
        <v>61</v>
      </c>
      <c r="G10" s="47" t="s">
        <v>66</v>
      </c>
      <c r="H10" s="47" t="s">
        <v>70</v>
      </c>
      <c r="I10" s="30"/>
      <c r="J10" s="58">
        <v>7289.56</v>
      </c>
      <c r="K10" s="50">
        <v>7060</v>
      </c>
      <c r="L10" s="31">
        <f t="shared" si="0"/>
        <v>0</v>
      </c>
      <c r="M10" s="31">
        <f t="shared" si="1"/>
        <v>0</v>
      </c>
      <c r="N10" s="43">
        <v>1</v>
      </c>
    </row>
    <row r="11" spans="1:14" s="52" customFormat="1" ht="56.25">
      <c r="A11" s="47">
        <v>267</v>
      </c>
      <c r="B11" s="47" t="s">
        <v>45</v>
      </c>
      <c r="C11" s="51" t="s">
        <v>50</v>
      </c>
      <c r="D11" s="49" t="s">
        <v>56</v>
      </c>
      <c r="E11" s="49" t="s">
        <v>59</v>
      </c>
      <c r="F11" s="47" t="s">
        <v>39</v>
      </c>
      <c r="G11" s="47" t="s">
        <v>67</v>
      </c>
      <c r="H11" s="47" t="s">
        <v>71</v>
      </c>
      <c r="I11" s="30"/>
      <c r="J11" s="58">
        <v>5384.78</v>
      </c>
      <c r="K11" s="50">
        <v>5384.6</v>
      </c>
      <c r="L11" s="31">
        <f t="shared" si="0"/>
        <v>0</v>
      </c>
      <c r="M11" s="31">
        <f t="shared" si="1"/>
        <v>0</v>
      </c>
      <c r="N11" s="43">
        <v>1</v>
      </c>
    </row>
    <row r="12" spans="1:14" s="52" customFormat="1" ht="24" customHeight="1">
      <c r="A12" s="68">
        <v>271</v>
      </c>
      <c r="B12" s="72" t="s">
        <v>84</v>
      </c>
      <c r="C12" s="51" t="s">
        <v>51</v>
      </c>
      <c r="D12" s="47" t="s">
        <v>57</v>
      </c>
      <c r="E12" s="72" t="s">
        <v>60</v>
      </c>
      <c r="F12" s="72" t="s">
        <v>85</v>
      </c>
      <c r="G12" s="72" t="s">
        <v>86</v>
      </c>
      <c r="H12" s="72" t="s">
        <v>72</v>
      </c>
      <c r="I12" s="30"/>
      <c r="J12" s="74">
        <v>73.35</v>
      </c>
      <c r="K12" s="71">
        <v>73.2</v>
      </c>
      <c r="L12" s="31">
        <f t="shared" si="0"/>
        <v>0</v>
      </c>
      <c r="M12" s="31">
        <f t="shared" si="1"/>
        <v>0</v>
      </c>
      <c r="N12" s="63">
        <v>2</v>
      </c>
    </row>
    <row r="13" spans="1:14" s="52" customFormat="1" ht="36.75" customHeight="1">
      <c r="A13" s="68"/>
      <c r="B13" s="73"/>
      <c r="C13" s="51" t="s">
        <v>52</v>
      </c>
      <c r="D13" s="47" t="s">
        <v>57</v>
      </c>
      <c r="E13" s="73"/>
      <c r="F13" s="73"/>
      <c r="G13" s="73"/>
      <c r="H13" s="73"/>
      <c r="I13" s="30"/>
      <c r="J13" s="75"/>
      <c r="K13" s="71"/>
      <c r="L13" s="31">
        <f t="shared" si="0"/>
        <v>0</v>
      </c>
      <c r="M13" s="31">
        <f t="shared" si="1"/>
        <v>0</v>
      </c>
      <c r="N13" s="63"/>
    </row>
    <row r="14" spans="1:14" s="33" customFormat="1" ht="12.75">
      <c r="A14" s="69" t="s">
        <v>73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59">
        <f>SUM(L12:L13)</f>
        <v>0</v>
      </c>
      <c r="M14" s="59">
        <f>SUM(M12:M13)</f>
        <v>0</v>
      </c>
      <c r="N14" s="64"/>
    </row>
    <row r="15" spans="1:17" s="44" customFormat="1" ht="70.5" customHeight="1">
      <c r="A15" s="62">
        <v>272</v>
      </c>
      <c r="B15" s="60" t="s">
        <v>87</v>
      </c>
      <c r="C15" s="32" t="s">
        <v>53</v>
      </c>
      <c r="D15" s="47" t="s">
        <v>57</v>
      </c>
      <c r="E15" s="60" t="s">
        <v>60</v>
      </c>
      <c r="F15" s="60" t="s">
        <v>85</v>
      </c>
      <c r="G15" s="45" t="s">
        <v>88</v>
      </c>
      <c r="H15" s="45" t="s">
        <v>72</v>
      </c>
      <c r="I15" s="30"/>
      <c r="J15" s="58">
        <v>62.91</v>
      </c>
      <c r="K15" s="45">
        <v>70.7</v>
      </c>
      <c r="L15" s="31">
        <f>J15*I15</f>
        <v>0</v>
      </c>
      <c r="M15" s="31">
        <f>I15*K15</f>
        <v>0</v>
      </c>
      <c r="N15" s="43">
        <v>1</v>
      </c>
      <c r="O15" s="61"/>
      <c r="P15" s="61"/>
      <c r="Q15" s="61"/>
    </row>
    <row r="16" spans="1:14" ht="12.75">
      <c r="A16" s="67" t="s">
        <v>10</v>
      </c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40">
        <f>SUM(L6:L11,L14,L15)</f>
        <v>0</v>
      </c>
      <c r="M16" s="40">
        <f>SUM(M6:M11,M14,M15)</f>
        <v>0</v>
      </c>
      <c r="N16" s="55"/>
    </row>
    <row r="17" spans="1:14" ht="12.7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27">
        <f>L16*M19</f>
        <v>0</v>
      </c>
      <c r="M17" s="29">
        <f>M16*M19</f>
        <v>0</v>
      </c>
      <c r="N17" s="56"/>
    </row>
    <row r="18" spans="1:14" ht="12.75">
      <c r="A18" s="66" t="s">
        <v>12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27">
        <f>L16+L17</f>
        <v>0</v>
      </c>
      <c r="M18" s="29">
        <f>M16+M17</f>
        <v>0</v>
      </c>
      <c r="N18" s="56"/>
    </row>
    <row r="19" ht="12.75">
      <c r="M19" s="42">
        <v>0.1</v>
      </c>
    </row>
  </sheetData>
  <sheetProtection/>
  <mergeCells count="15">
    <mergeCell ref="E12:E13"/>
    <mergeCell ref="F12:F13"/>
    <mergeCell ref="G12:G13"/>
    <mergeCell ref="H12:H13"/>
    <mergeCell ref="J12:J13"/>
    <mergeCell ref="N12:N14"/>
    <mergeCell ref="A2:M2"/>
    <mergeCell ref="A3:M3"/>
    <mergeCell ref="A18:K18"/>
    <mergeCell ref="A17:K17"/>
    <mergeCell ref="A16:K16"/>
    <mergeCell ref="A12:A13"/>
    <mergeCell ref="A14:K14"/>
    <mergeCell ref="K12:K13"/>
    <mergeCell ref="B12:B13"/>
  </mergeCells>
  <printOptions/>
  <pageMargins left="0.2" right="0.2" top="0.2" bottom="0.25" header="0.2" footer="0.3"/>
  <pageSetup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7" width="25.421875" style="1" customWidth="1"/>
    <col min="8" max="16384" width="9.140625" style="1" customWidth="1"/>
  </cols>
  <sheetData>
    <row r="2" spans="2:5" ht="14.25">
      <c r="B2" s="10" t="s">
        <v>13</v>
      </c>
      <c r="C2" s="10"/>
      <c r="D2" s="10"/>
      <c r="E2" s="10" t="s">
        <v>75</v>
      </c>
    </row>
    <row r="4" ht="15" thickBot="1"/>
    <row r="5" spans="2:7" ht="24.75" thickBot="1">
      <c r="B5" s="3" t="s">
        <v>18</v>
      </c>
      <c r="C5" s="4" t="s">
        <v>77</v>
      </c>
      <c r="E5" s="11" t="s">
        <v>14</v>
      </c>
      <c r="F5" s="12" t="s">
        <v>15</v>
      </c>
      <c r="G5" s="13" t="s">
        <v>16</v>
      </c>
    </row>
    <row r="6" spans="2:7" ht="15" thickBot="1">
      <c r="B6" s="5"/>
      <c r="C6" s="6"/>
      <c r="E6" s="14">
        <f>specifikacija!L16</f>
        <v>0</v>
      </c>
      <c r="F6" s="14">
        <f>specifikacija!M16</f>
        <v>0</v>
      </c>
      <c r="G6" s="15">
        <f>F6*1.1</f>
        <v>0</v>
      </c>
    </row>
    <row r="7" spans="2:7" ht="36.75" customHeight="1" thickBot="1">
      <c r="B7" s="3" t="s">
        <v>19</v>
      </c>
      <c r="C7" s="24" t="s">
        <v>35</v>
      </c>
      <c r="E7" s="76" t="s">
        <v>17</v>
      </c>
      <c r="F7" s="77"/>
      <c r="G7" s="78"/>
    </row>
    <row r="8" spans="2:7" ht="15" thickBot="1">
      <c r="B8" s="5"/>
      <c r="C8" s="6"/>
      <c r="E8" s="16">
        <f>E6/1000</f>
        <v>0</v>
      </c>
      <c r="F8" s="17">
        <f>F6/1000</f>
        <v>0</v>
      </c>
      <c r="G8" s="18">
        <f>G6/1000</f>
        <v>0</v>
      </c>
    </row>
    <row r="9" spans="2:7" ht="15">
      <c r="B9" s="3" t="s">
        <v>20</v>
      </c>
      <c r="C9" s="7" t="s">
        <v>29</v>
      </c>
      <c r="E9" s="6"/>
      <c r="F9" s="6"/>
      <c r="G9" s="5"/>
    </row>
    <row r="10" spans="2:7" ht="14.25">
      <c r="B10" s="5"/>
      <c r="C10" s="6"/>
      <c r="E10" s="6"/>
      <c r="F10" s="6"/>
      <c r="G10" s="5"/>
    </row>
    <row r="11" spans="2:7" ht="15">
      <c r="B11" s="3" t="s">
        <v>21</v>
      </c>
      <c r="C11" s="7" t="s">
        <v>25</v>
      </c>
      <c r="E11" s="6"/>
      <c r="F11" s="6"/>
      <c r="G11" s="5"/>
    </row>
    <row r="12" spans="2:7" ht="14.25">
      <c r="B12" s="5"/>
      <c r="C12" s="6"/>
      <c r="G12" s="5"/>
    </row>
    <row r="13" spans="2:7" ht="25.5">
      <c r="B13" s="3" t="s">
        <v>22</v>
      </c>
      <c r="C13" s="22" t="s">
        <v>32</v>
      </c>
      <c r="E13" s="8" t="s">
        <v>27</v>
      </c>
      <c r="F13" s="21">
        <f>SUBTOTAL(101,specifikacija!N6:N14)</f>
        <v>1.2857142857142858</v>
      </c>
      <c r="G13" s="5"/>
    </row>
    <row r="14" spans="2:7" ht="14.25">
      <c r="B14" s="5"/>
      <c r="C14" s="6"/>
      <c r="E14" s="6"/>
      <c r="F14" s="6"/>
      <c r="G14" s="5"/>
    </row>
    <row r="15" spans="2:6" ht="25.5">
      <c r="B15" s="3" t="s">
        <v>23</v>
      </c>
      <c r="C15" s="4" t="s">
        <v>78</v>
      </c>
      <c r="E15" s="8" t="s">
        <v>28</v>
      </c>
      <c r="F15" s="7" t="s">
        <v>26</v>
      </c>
    </row>
    <row r="16" spans="2:3" ht="14.25">
      <c r="B16" s="5"/>
      <c r="C16" s="6"/>
    </row>
    <row r="17" spans="2:3" ht="15">
      <c r="B17" s="23" t="s">
        <v>33</v>
      </c>
      <c r="C17" s="22" t="s">
        <v>34</v>
      </c>
    </row>
    <row r="18" spans="2:3" ht="14.25">
      <c r="B18" s="5"/>
      <c r="C18" s="6"/>
    </row>
    <row r="19" spans="2:3" ht="15">
      <c r="B19" s="3" t="s">
        <v>24</v>
      </c>
      <c r="C19" s="9">
        <v>33600000</v>
      </c>
    </row>
    <row r="24" ht="14.25">
      <c r="F24" s="19"/>
    </row>
    <row r="25" ht="14.25">
      <c r="G25" s="19"/>
    </row>
    <row r="26" ht="14.25">
      <c r="G26" s="19"/>
    </row>
    <row r="27" ht="14.25">
      <c r="G27" s="19"/>
    </row>
    <row r="28" ht="14.25">
      <c r="G28" s="19"/>
    </row>
    <row r="29" ht="14.25">
      <c r="G29" s="19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2019-12-31T10:18:30Z</dcterms:modified>
  <cp:category/>
  <cp:version/>
  <cp:contentType/>
  <cp:contentStatus/>
</cp:coreProperties>
</file>