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9795" activeTab="0"/>
  </bookViews>
  <sheets>
    <sheet name="Medtronic Srbija-Specifikacija " sheetId="1" r:id="rId1"/>
    <sheet name="Medtronic Srb-Obrazac KVI" sheetId="2" r:id="rId2"/>
  </sheets>
  <definedNames/>
  <calcPr fullCalcOnLoad="1"/>
</workbook>
</file>

<file path=xl/sharedStrings.xml><?xml version="1.0" encoding="utf-8"?>
<sst xmlns="http://schemas.openxmlformats.org/spreadsheetml/2006/main" count="251" uniqueCount="142">
  <si>
    <t>Партија</t>
  </si>
  <si>
    <t>Произвођач</t>
  </si>
  <si>
    <t>Јединица мере</t>
  </si>
  <si>
    <t>Количина</t>
  </si>
  <si>
    <t xml:space="preserve">Јединична цена без  ПДВ-а </t>
  </si>
  <si>
    <t xml:space="preserve">Укупна процењена вредност без ПДВ-а </t>
  </si>
  <si>
    <t xml:space="preserve">Укупна вредност без ПДВ-а </t>
  </si>
  <si>
    <t>Број понуда по партији</t>
  </si>
  <si>
    <t>УКУПНА ВРЕДНОСТ БЕЗ ПДВ-А</t>
  </si>
  <si>
    <t>УКУПНА ВРЕДНОСТ СА ПДВ-ОМ</t>
  </si>
  <si>
    <t>ПРИЛОГ 2 УГОВОРА - ПОДАЦИ ЗА КВАРТАЛНО ИЗВЕШТАВАЊЕ</t>
  </si>
  <si>
    <t>PROCENJENA  VREDNOST</t>
  </si>
  <si>
    <t>UGOVORENA VREDNOST    (bez PDV-a)</t>
  </si>
  <si>
    <t>UGOVORENA VREDNOST (sa PDV-om)</t>
  </si>
  <si>
    <t>U hiljadama dinara (za UJN)</t>
  </si>
  <si>
    <t>Број набавке</t>
  </si>
  <si>
    <t>Тип набавке</t>
  </si>
  <si>
    <t>Обликована по партијама, централизована</t>
  </si>
  <si>
    <t>Врста поступка</t>
  </si>
  <si>
    <t>Отворени</t>
  </si>
  <si>
    <t>Врста предмета</t>
  </si>
  <si>
    <t>Добра</t>
  </si>
  <si>
    <t>Делатност</t>
  </si>
  <si>
    <t>Класичан сектор</t>
  </si>
  <si>
    <t>Опис предмета</t>
  </si>
  <si>
    <t>Шифра из ОРН</t>
  </si>
  <si>
    <t>Број понуда</t>
  </si>
  <si>
    <t>Критеријум</t>
  </si>
  <si>
    <t>Најнижа понуђена цена</t>
  </si>
  <si>
    <t>Предмет набавке</t>
  </si>
  <si>
    <t>Шифра предметног добра</t>
  </si>
  <si>
    <t>Заштићени назив понуђеног добра и каталошки број</t>
  </si>
  <si>
    <t>ПРИЛОГ 1 УГОВОРА - СПЕЦИФИКАЦИЈА  МАТЕРИЈАЛА СА ЦЕНАМА</t>
  </si>
  <si>
    <t>Пејсмејкери, електрода и имплантабилни дефибрилатори са пратећим специфичним потрошним материјалом, који је неопходан за његову имплантацију</t>
  </si>
  <si>
    <t>ставка 1</t>
  </si>
  <si>
    <t>ставка 2</t>
  </si>
  <si>
    <t>УКУПНО ЗА ПАРТИЈУ 1</t>
  </si>
  <si>
    <t>УКУПНО ЗА ПАРТИЈУ 23</t>
  </si>
  <si>
    <t>Medtronic</t>
  </si>
  <si>
    <t>комад</t>
  </si>
  <si>
    <t>Medtronic Srbija D.O.O.</t>
  </si>
  <si>
    <t>ставка 3</t>
  </si>
  <si>
    <t>ставка 4</t>
  </si>
  <si>
    <t>ставка 5</t>
  </si>
  <si>
    <t>Jednokomorski pejsmejker sa frekvetnom adaptacijom (VVIR)  + 1 Elektroda bipolarna, konekcije IS-1 pasivne ili aktivne fiksacije, prava ili "J"-krivina + odgovarajući uvodnik za elektrodu</t>
  </si>
  <si>
    <t>Jednokomorski pejsmejker sa frekvetnom adaptacijom (VVIR)</t>
  </si>
  <si>
    <t xml:space="preserve">Elektroda bipolarna, konekcije IS-1 pasivne ili aktivne fiksacije prava ili "J"-krivina </t>
  </si>
  <si>
    <t>Odgovarajući uvodnik za elektrodu</t>
  </si>
  <si>
    <t>Vitatron G-series implantable pulse generator MRI SureScan  G20 SR ;  G20A2</t>
  </si>
  <si>
    <t>CapSure fix  Novus 5076xx; CapSure fix Novus 4076xx; Capsure sense 4074xx; CapSure sense 4574xx</t>
  </si>
  <si>
    <t xml:space="preserve">Percutaneous lead introducer  6207-S1
</t>
  </si>
  <si>
    <t>Jednokomorski implantabilni kardioverter defibrilator (ICD-VR) + 1 HV elektroda aktivne ili pasivne fiksacije ''single coil'' ili ''dual coil'', konekcije DF-4 i DF-1 + odgovarajući uvodnik za HV elektrodu</t>
  </si>
  <si>
    <t>Jednokomorski implantabilni kardioverter defibrilator (ICD-VR) DF-1 i DF-4</t>
  </si>
  <si>
    <t>HV elektroda aktivne ili pasivne fiksacije ''single-coil'' ili ''dual-coil'', konekcije DF-4</t>
  </si>
  <si>
    <t>Odgovarajući uvodnik za HV elektrodu</t>
  </si>
  <si>
    <t>Primo MRI VR,                                                                                 DVMD3D4
DVMD3D1</t>
  </si>
  <si>
    <t>Sprint Quattro Secure S 6935xx,6935Mxx,                                    Sprint quattro secure 6947xx, 6947Mxx                                                   Sprint quattro 6946Mxx,</t>
  </si>
  <si>
    <t>Percutaneous lead introducer  6209-S1</t>
  </si>
  <si>
    <t xml:space="preserve">Implantabilni monitor srčanog ritma </t>
  </si>
  <si>
    <t>Reveal LINQ , LNQ11;                           MyCarelink patient monitor 24952</t>
  </si>
  <si>
    <t>Elektroda za koronarni sinus bipolarna i kvadripolarna, aktivne fiksacije</t>
  </si>
  <si>
    <t>Attain Stability Quad MRI Sure Scan,4798xx</t>
  </si>
  <si>
    <t>Epikardijalna elektroda (unipolarna ili bipolarna</t>
  </si>
  <si>
    <t>Capsure EPI,                                           
4965xx
4968xx</t>
  </si>
  <si>
    <t xml:space="preserve">Elektroda za bradikardne pejsmejkere manja od 4.5Fr sa aktivnom fiksacijom sa odgovarajućim uvodnicima </t>
  </si>
  <si>
    <t>Elektroda bipolarna, konekcije IS-1, manja od 4.5 Fr aktivne fiksacije</t>
  </si>
  <si>
    <t xml:space="preserve">Odgovarajući uvodnik za elektrodu </t>
  </si>
  <si>
    <t>Sekač uvodnika za elektrodu</t>
  </si>
  <si>
    <t>Active fixation transvenous pacing lead,3830xx</t>
  </si>
  <si>
    <t>Select site deflectable catheter system C304-L69xx, C304-XL74 ili Delivery catheter C315HISxx, Delivery catheter C304HIS</t>
  </si>
  <si>
    <t>Slitter, 6230UNI ;            
Slitter 6232ADJ</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</si>
  <si>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</si>
  <si>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(CRT-p) sa zaštitom od magnetne rezonance</t>
  </si>
  <si>
    <t>Elektroda, bipolarna, konekcije IS-1, pasivne ili aktivne fiksacije, prave ili sa "J"-krivinom, sa zaštitom od magnetne rezonance</t>
  </si>
  <si>
    <t>Elektroda za koronarni sinus unipolarna, bipolarna ili kvadripolarna (različitih oblika vrha) sa zaštitom od magnetne rezonance</t>
  </si>
  <si>
    <t>Odgovarajući uvodnik za elektrode</t>
  </si>
  <si>
    <t>Solara CRT-P MRI SureScan,                             W1TR06
W4TR06</t>
  </si>
  <si>
    <t>CapSure fix  Novus 5076xx;                                       CapSure fix Novus 4076xx,                               Capsure sense 4074xx,                               CapSure sense 4574xx</t>
  </si>
  <si>
    <t>Attain Ability lead MRI sure scan  4196xx ili                                           Attain Ability Straight MRI SureScan lead  4396xx ili                                                            Attain Performa MRI sure scan  4298xx,4398xx ili 4598xx                                              Attain Ability Plus MRI Sure scan 4296xx</t>
  </si>
  <si>
    <t>Percutaneous lead introducer  6207-S1</t>
  </si>
  <si>
    <t>УКУПНО ЗА ПАРТИЈУ 13</t>
  </si>
  <si>
    <t>УКУПНО ЗА ПАРТИЈУ 21</t>
  </si>
  <si>
    <t>УКУПНО ЗА ПАРТИЈУ 22</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</si>
  <si>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</si>
  <si>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Resinhronizacioni pejsmejker sa defibrilacionom funkcijom (CRT-D) sa zaštitom od magnetne rezonance</t>
  </si>
  <si>
    <t>Elektroda bipolarna, konekcije IS-1 pasivne ili aktivne fiksacije prava ili "J"-krivina  sa zaštitom od magnetne rezonance</t>
  </si>
  <si>
    <t>HV elektroda aktivne ili pasivne fiksacije ''single-coil'' ili ''dual-coil'', konekcije DF-4 i DF-1 sa zaštitom od magnetne rezonance</t>
  </si>
  <si>
    <t>Odgovarajući uvodnik za elektrodu iz stavke 2 i odgovarajući uvodnik za HV elektrodu iz stavke 4</t>
  </si>
  <si>
    <t>Amplia MRI CRT-D                              DTMB2D1                                                   DTMB2D4                                                                   DTMB2Q1                                                       DTMB2QQ</t>
  </si>
  <si>
    <t>CapSure fix  Novus 5076xx;                                   CapSure fix Novus 4076xx,                                       Capsure sense 4074xx,                           CapSure sense 4574xx</t>
  </si>
  <si>
    <t>Sprint Quattro Secure S 6935xx,6935Mxx,                                Sprint quattro secure 6947xx, 6947Mxx,                                            Sprint quattro 6946Mxx,</t>
  </si>
  <si>
    <t>Percutaneous lead introducer  6207-S1                                                                  Percutaneous lead introducer 6209-S1</t>
  </si>
  <si>
    <t>УКУПНО ЗА ПАРТИЈУ 5</t>
  </si>
  <si>
    <t>Jednokomorski implantabilni kardioverter defibrilator (ICD-VR) sa zaštitom od magnetne  rezonance + 1 HV elektroda aktivne ili pasivne fiksacije ''single coil'' ili ''dual coil'' sa zaštitom od magnetne  rezonance, konekcije DF-4 + odgovarajući uvodnik za elektrodu</t>
  </si>
  <si>
    <t>Jednokomorski implantabilni kardioverter defibrilator (ICD-VR) DF-4 sa zaštitom od magnetne  rezonance</t>
  </si>
  <si>
    <t xml:space="preserve">HV elektroda aktivne ili pasivne fiksacije ''single coil'' ili ''dual coil'' sa zaštitom od magnetne  rezonance, konekcije DF-4 </t>
  </si>
  <si>
    <t>УКУПНО ЗА ПАРТИЈУ 24</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</si>
  <si>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</si>
  <si>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Implantabilni kardioverter defibrilator (ICD-DR) sa konekcijom DF-4 i zaštitom od magnetne rezonance</t>
  </si>
  <si>
    <t>Elektroda bipolarna, konekcije IS-1 pasivne ili aktivne fiksacije prava ili "J"-krivina sa zaštitom od magnetne  rezonance</t>
  </si>
  <si>
    <t>Odgovarajući uvodnik za elektrodu iz stavke 2 i odgovarajući uvodnik za HV elektrodu iz stavke 3</t>
  </si>
  <si>
    <t>CapSure fix  Novus 5076xx;                                         CapSure fix Novus 4076xx,                                           Capsure sense 4074xx,                                 CapSure sense 4574xx</t>
  </si>
  <si>
    <t>Sprint Quattro Secure S 6935xx,6935Mxx,                                             Sprint quattro secure 6947xx, 6947Mxx,                                                 Sprint quattro 6946Mxx,</t>
  </si>
  <si>
    <t>Percutaneous lead introducer  6207-S1                                                                        Percutaneous lead introducer 6209-S1</t>
  </si>
  <si>
    <t>Evera MRI SureScan  S DR ,                                      DDMC3D4
DDMC3D1</t>
  </si>
  <si>
    <t>УКУПНО ЗА ПАРТИЈУ 29</t>
  </si>
  <si>
    <t>Elektroda konekcije IS-1 pasivne fiksacije, unipolarna, promera od 1,2 mm (za decu) + odgovarajući uvodnik</t>
  </si>
  <si>
    <t>Elektroda konekcije IS-1 pasivne fiksacije, unipolarna, promera od 1,2 mm</t>
  </si>
  <si>
    <t>CapSure Sense MRI SureScan lead ,                                          4074xx</t>
  </si>
  <si>
    <t>УКУПНО ЗА ПАРТИЈУ 30</t>
  </si>
  <si>
    <t>Elektroda konekcije IS-1 aktivne fiksacije, bipolarna sa poliuretanskim omotačem</t>
  </si>
  <si>
    <t>CapSure Fix Novus lead ,                                     4076xx</t>
  </si>
  <si>
    <t>404-1-110/19-30</t>
  </si>
  <si>
    <t>Назив добављача: Medtronic Srbija D.O.O.</t>
  </si>
  <si>
    <t>PM19001</t>
  </si>
  <si>
    <t>PM19032 
PM19033
PM19034</t>
  </si>
  <si>
    <t>BKT19038</t>
  </si>
  <si>
    <t>PM19008</t>
  </si>
  <si>
    <t>PM19009</t>
  </si>
  <si>
    <t>BKT19040</t>
  </si>
  <si>
    <t>PM19016</t>
  </si>
  <si>
    <t>PM19015</t>
  </si>
  <si>
    <t>PM19017</t>
  </si>
  <si>
    <t>PM19018</t>
  </si>
  <si>
    <t>BKT19043</t>
  </si>
  <si>
    <t>BKT19055</t>
  </si>
  <si>
    <t>PM19023</t>
  </si>
  <si>
    <t>PM19024</t>
  </si>
  <si>
    <t>PM19025</t>
  </si>
  <si>
    <t>BKT19038
BKT19040</t>
  </si>
  <si>
    <t>PM19026</t>
  </si>
  <si>
    <t>PM19027</t>
  </si>
  <si>
    <t>PM19032</t>
  </si>
  <si>
    <t>PM19033</t>
  </si>
  <si>
    <r>
      <rPr>
        <b/>
        <sz val="9"/>
        <color indexed="8"/>
        <rFont val="Arial"/>
        <family val="2"/>
      </rPr>
      <t xml:space="preserve">УГРАДНИ МАТЕРИЈАЛ: </t>
    </r>
    <r>
      <rPr>
        <sz val="9"/>
        <color indexed="8"/>
        <rFont val="Arial"/>
        <family val="2"/>
      </rPr>
      <t>УКУПНА ВРЕДНОСТ БЕЗ ПДВ-А</t>
    </r>
  </si>
  <si>
    <r>
      <rPr>
        <b/>
        <sz val="9"/>
        <color indexed="8"/>
        <rFont val="Arial"/>
        <family val="2"/>
      </rPr>
      <t>УГРАДНИ МАТЕРИЈАЛ:</t>
    </r>
    <r>
      <rPr>
        <sz val="9"/>
        <color indexed="8"/>
        <rFont val="Arial"/>
        <family val="2"/>
      </rPr>
      <t xml:space="preserve"> УКУПНА ВРЕДНОСТ СА ПДВ-ОМ</t>
    </r>
  </si>
  <si>
    <r>
      <t xml:space="preserve"> </t>
    </r>
    <r>
      <rPr>
        <b/>
        <sz val="9"/>
        <color indexed="8"/>
        <rFont val="Arial"/>
        <family val="2"/>
      </rPr>
      <t>ПОТРОШНИ МАТЕРИЈАЛ:</t>
    </r>
    <r>
      <rPr>
        <sz val="9"/>
        <color indexed="8"/>
        <rFont val="Arial"/>
        <family val="2"/>
      </rPr>
      <t xml:space="preserve"> УКУПНА ВРЕДНОСТ БЕЗ ПДВ-А</t>
    </r>
  </si>
  <si>
    <r>
      <rPr>
        <b/>
        <sz val="9"/>
        <color indexed="8"/>
        <rFont val="Arial"/>
        <family val="2"/>
      </rPr>
      <t xml:space="preserve"> ПОТРОШНИ МАТЕРИЈАЛ:</t>
    </r>
    <r>
      <rPr>
        <sz val="9"/>
        <color indexed="8"/>
        <rFont val="Arial"/>
        <family val="2"/>
      </rPr>
      <t xml:space="preserve"> УКУПНА ВРЕДНОСТ СА ПДВ-ОМ</t>
    </r>
  </si>
  <si>
    <r>
      <rPr>
        <b/>
        <sz val="9"/>
        <color indexed="8"/>
        <rFont val="Arial"/>
        <family val="2"/>
      </rPr>
      <t xml:space="preserve">УГРАДНИ МАТЕРИЈАЛ: </t>
    </r>
    <r>
      <rPr>
        <sz val="9"/>
        <color indexed="8"/>
        <rFont val="Arial"/>
        <family val="2"/>
      </rPr>
      <t xml:space="preserve">ИЗНОС ПДВ-А </t>
    </r>
  </si>
  <si>
    <r>
      <rPr>
        <b/>
        <sz val="9"/>
        <color indexed="8"/>
        <rFont val="Arial"/>
        <family val="2"/>
      </rPr>
      <t xml:space="preserve"> ПОТРОШНИ МАТЕРИЈАЛ:</t>
    </r>
    <r>
      <rPr>
        <sz val="9"/>
        <color indexed="8"/>
        <rFont val="Arial"/>
        <family val="2"/>
      </rPr>
      <t xml:space="preserve">ИЗНОС ПДВ-А </t>
    </r>
  </si>
  <si>
    <t>ИЗНОС ПДВ-А</t>
  </si>
  <si>
    <t xml:space="preserve">Visia AF MRI  S VR SureScan
DVFC3D4                                                DVFC3D1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</si>
</sst>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s>
  <fonts count="53">
    <font>
      <sz val="11"/>
      <color theme="1"/>
      <name val="Calibri"/>
      <family val="2"/>
    </font>
    <font>
      <sz val="11"/>
      <color indexed="8"/>
      <name val="Calibri"/>
      <family val="2"/>
    </font>
    <font>
      <sz val="10"/>
      <color indexed="8"/>
      <name val="Arial"/>
      <family val="2"/>
    </font>
    <font>
      <b/>
      <sz val="11"/>
      <color indexed="8"/>
      <name val="Arial"/>
      <family val="2"/>
    </font>
    <font>
      <b/>
      <sz val="9"/>
      <color indexed="8"/>
      <name val="Arial"/>
      <family val="2"/>
    </font>
    <font>
      <b/>
      <sz val="10"/>
      <color indexed="8"/>
      <name val="Arial"/>
      <family val="2"/>
    </font>
    <font>
      <sz val="9"/>
      <color indexed="8"/>
      <name val="Arial"/>
      <family val="2"/>
    </font>
    <font>
      <sz val="9"/>
      <name val="Arial"/>
      <family val="2"/>
    </font>
    <font>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rgb="FF000000"/>
      <name val="Arial"/>
      <family val="2"/>
    </font>
    <font>
      <sz val="9"/>
      <color theme="1"/>
      <name val="Arial"/>
      <family val="2"/>
    </font>
    <font>
      <b/>
      <sz val="10"/>
      <color theme="1"/>
      <name val="Arial"/>
      <family val="2"/>
    </font>
    <font>
      <b/>
      <sz val="12"/>
      <color theme="1"/>
      <name val="Arial"/>
      <family val="2"/>
    </font>
    <font>
      <sz val="9"/>
      <color rgb="FF000000"/>
      <name val="Arial"/>
      <family val="2"/>
    </font>
    <font>
      <b/>
      <sz val="9"/>
      <color theme="1"/>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Font="1" applyAlignment="1">
      <alignment/>
    </xf>
    <xf numFmtId="0" fontId="45" fillId="0" borderId="0" xfId="0" applyFont="1" applyAlignment="1">
      <alignment/>
    </xf>
    <xf numFmtId="0" fontId="3" fillId="33" borderId="10" xfId="0"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0" fontId="45" fillId="0" borderId="0" xfId="0" applyFont="1" applyAlignment="1">
      <alignment wrapText="1"/>
    </xf>
    <xf numFmtId="0" fontId="47" fillId="0" borderId="0" xfId="0" applyFont="1" applyAlignment="1">
      <alignment wrapText="1"/>
    </xf>
    <xf numFmtId="0" fontId="47"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5"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48" fillId="0" borderId="11" xfId="0" applyNumberFormat="1" applyFont="1" applyFill="1" applyBorder="1" applyAlignment="1">
      <alignment vertical="center" wrapText="1"/>
    </xf>
    <xf numFmtId="4" fontId="48" fillId="0" borderId="14" xfId="0" applyNumberFormat="1" applyFont="1" applyFill="1" applyBorder="1" applyAlignment="1">
      <alignment vertical="center" wrapText="1"/>
    </xf>
    <xf numFmtId="4" fontId="48" fillId="0" borderId="13" xfId="0" applyNumberFormat="1" applyFont="1" applyFill="1" applyBorder="1" applyAlignment="1">
      <alignment vertical="center" wrapText="1"/>
    </xf>
    <xf numFmtId="3" fontId="48" fillId="0" borderId="15" xfId="0" applyNumberFormat="1" applyFont="1" applyFill="1" applyBorder="1" applyAlignment="1">
      <alignment vertical="center" wrapText="1"/>
    </xf>
    <xf numFmtId="3" fontId="48" fillId="0" borderId="12" xfId="0" applyNumberFormat="1" applyFont="1" applyFill="1" applyBorder="1" applyAlignment="1">
      <alignment vertical="center" wrapText="1"/>
    </xf>
    <xf numFmtId="3" fontId="48" fillId="0" borderId="16" xfId="0" applyNumberFormat="1" applyFont="1" applyFill="1" applyBorder="1" applyAlignment="1">
      <alignment vertical="center" wrapText="1"/>
    </xf>
    <xf numFmtId="3" fontId="49" fillId="0" borderId="10" xfId="0" applyNumberFormat="1" applyFont="1" applyFill="1" applyBorder="1" applyAlignment="1">
      <alignment horizontal="center" vertical="center" wrapText="1"/>
    </xf>
    <xf numFmtId="0" fontId="40" fillId="0" borderId="0" xfId="0" applyFont="1" applyAlignment="1">
      <alignment horizontal="center" vertical="center" wrapText="1"/>
    </xf>
    <xf numFmtId="4" fontId="47" fillId="0" borderId="10" xfId="0" applyNumberFormat="1" applyFont="1" applyBorder="1" applyAlignment="1">
      <alignment horizontal="center" vertical="center" wrapText="1"/>
    </xf>
    <xf numFmtId="4" fontId="47" fillId="0" borderId="10" xfId="0" applyNumberFormat="1" applyFont="1" applyBorder="1" applyAlignment="1">
      <alignment vertical="center" wrapText="1"/>
    </xf>
    <xf numFmtId="0" fontId="47" fillId="34" borderId="10" xfId="0" applyFont="1" applyFill="1" applyBorder="1" applyAlignment="1">
      <alignment horizontal="center" vertical="center" wrapText="1"/>
    </xf>
    <xf numFmtId="0" fontId="7" fillId="34" borderId="10" xfId="56" applyNumberFormat="1" applyFont="1" applyFill="1" applyBorder="1" applyAlignment="1">
      <alignment horizontal="center" vertical="center" wrapText="1"/>
      <protection/>
    </xf>
    <xf numFmtId="4" fontId="47" fillId="35" borderId="10" xfId="0" applyNumberFormat="1" applyFont="1" applyFill="1" applyBorder="1" applyAlignment="1">
      <alignment horizontal="center" vertical="center" wrapText="1"/>
    </xf>
    <xf numFmtId="4" fontId="47" fillId="34"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6" fillId="0" borderId="10" xfId="55" applyNumberFormat="1" applyFont="1" applyFill="1" applyBorder="1" applyAlignment="1">
      <alignment horizontal="center" vertical="center" wrapText="1"/>
      <protection/>
    </xf>
    <xf numFmtId="0" fontId="47" fillId="0" borderId="0" xfId="0" applyFont="1" applyAlignment="1">
      <alignment horizontal="center" vertical="center" wrapText="1"/>
    </xf>
    <xf numFmtId="0" fontId="47" fillId="0" borderId="10" xfId="0" applyFont="1" applyBorder="1" applyAlignment="1">
      <alignment horizontal="left" vertical="center" wrapText="1"/>
    </xf>
    <xf numFmtId="4" fontId="7" fillId="0" borderId="10" xfId="0" applyNumberFormat="1" applyFont="1" applyFill="1" applyBorder="1" applyAlignment="1">
      <alignment horizontal="center" vertical="center" wrapText="1"/>
    </xf>
    <xf numFmtId="4" fontId="47" fillId="0" borderId="10" xfId="0" applyNumberFormat="1" applyFont="1" applyBorder="1" applyAlignment="1">
      <alignment horizontal="left" vertical="center" wrapText="1"/>
    </xf>
    <xf numFmtId="3" fontId="47" fillId="0" borderId="10" xfId="0" applyNumberFormat="1" applyFont="1" applyBorder="1" applyAlignment="1">
      <alignment horizontal="center" vertical="center" wrapText="1"/>
    </xf>
    <xf numFmtId="3" fontId="47" fillId="0" borderId="10" xfId="0" applyNumberFormat="1" applyFont="1" applyBorder="1" applyAlignment="1">
      <alignment vertical="center" wrapText="1"/>
    </xf>
    <xf numFmtId="4" fontId="50" fillId="0" borderId="10" xfId="0" applyNumberFormat="1" applyFont="1" applyFill="1" applyBorder="1" applyAlignment="1">
      <alignment horizontal="center" vertical="center" wrapText="1"/>
    </xf>
    <xf numFmtId="4" fontId="50" fillId="0" borderId="10" xfId="0" applyNumberFormat="1" applyFont="1" applyFill="1" applyBorder="1" applyAlignment="1">
      <alignment horizontal="left" vertical="center" wrapText="1"/>
    </xf>
    <xf numFmtId="0" fontId="47" fillId="0" borderId="0" xfId="0" applyFont="1" applyFill="1" applyAlignment="1">
      <alignment horizontal="center" vertical="center" wrapText="1"/>
    </xf>
    <xf numFmtId="4" fontId="4" fillId="0" borderId="10" xfId="55" applyNumberFormat="1" applyFont="1" applyFill="1" applyBorder="1" applyAlignment="1">
      <alignment horizontal="center" vertical="center" wrapText="1"/>
      <protection/>
    </xf>
    <xf numFmtId="0" fontId="47" fillId="0" borderId="17" xfId="0" applyFont="1" applyBorder="1" applyAlignment="1">
      <alignment horizontal="center" vertical="center" wrapText="1"/>
    </xf>
    <xf numFmtId="4" fontId="47"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3" fontId="47" fillId="0" borderId="10" xfId="0" applyNumberFormat="1" applyFont="1" applyBorder="1" applyAlignment="1">
      <alignment horizontal="right" vertical="center" wrapText="1"/>
    </xf>
    <xf numFmtId="3" fontId="6" fillId="0" borderId="10" xfId="55" applyNumberFormat="1" applyFont="1" applyFill="1" applyBorder="1" applyAlignment="1">
      <alignment horizontal="right" vertical="center" wrapText="1"/>
      <protection/>
    </xf>
    <xf numFmtId="3" fontId="4" fillId="0" borderId="10" xfId="55" applyNumberFormat="1" applyFont="1" applyFill="1" applyBorder="1" applyAlignment="1">
      <alignment horizontal="right" vertical="center" wrapText="1"/>
      <protection/>
    </xf>
    <xf numFmtId="3" fontId="4" fillId="0" borderId="10" xfId="55" applyNumberFormat="1" applyFont="1" applyFill="1" applyBorder="1" applyAlignment="1">
      <alignment vertical="center" wrapText="1"/>
      <protection/>
    </xf>
    <xf numFmtId="3" fontId="52" fillId="0" borderId="10" xfId="0" applyNumberFormat="1" applyFont="1" applyFill="1" applyBorder="1" applyAlignment="1">
      <alignment horizontal="right" vertical="center" wrapText="1"/>
    </xf>
    <xf numFmtId="0" fontId="6" fillId="0" borderId="10" xfId="0" applyFont="1" applyBorder="1" applyAlignment="1">
      <alignment horizontal="right" vertical="center" wrapText="1"/>
    </xf>
    <xf numFmtId="0" fontId="47" fillId="0" borderId="10" xfId="0" applyFont="1" applyBorder="1" applyAlignment="1">
      <alignment horizontal="right" vertical="center" wrapText="1"/>
    </xf>
    <xf numFmtId="4" fontId="6" fillId="0" borderId="18" xfId="55" applyNumberFormat="1" applyFont="1" applyFill="1" applyBorder="1" applyAlignment="1">
      <alignment horizontal="center" vertical="center" wrapText="1"/>
      <protection/>
    </xf>
    <xf numFmtId="4" fontId="6" fillId="0" borderId="19" xfId="55" applyNumberFormat="1" applyFont="1" applyFill="1" applyBorder="1" applyAlignment="1">
      <alignment horizontal="center" vertical="center" wrapText="1"/>
      <protection/>
    </xf>
    <xf numFmtId="4" fontId="6" fillId="0" borderId="17" xfId="55" applyNumberFormat="1" applyFont="1" applyFill="1" applyBorder="1" applyAlignment="1">
      <alignment horizontal="center" vertical="center" wrapText="1"/>
      <protection/>
    </xf>
    <xf numFmtId="4" fontId="47" fillId="0" borderId="10" xfId="0" applyNumberFormat="1" applyFont="1" applyBorder="1" applyAlignment="1">
      <alignment horizontal="left" vertical="center" wrapText="1"/>
    </xf>
    <xf numFmtId="0" fontId="47" fillId="0" borderId="10" xfId="0" applyFont="1" applyBorder="1" applyAlignment="1">
      <alignment horizontal="center" vertical="center" wrapText="1"/>
    </xf>
    <xf numFmtId="4" fontId="47" fillId="0" borderId="10" xfId="0" applyNumberFormat="1" applyFont="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7" xfId="0" applyFont="1" applyBorder="1" applyAlignment="1">
      <alignment horizontal="center" vertical="center" wrapText="1"/>
    </xf>
    <xf numFmtId="3" fontId="47" fillId="0" borderId="10" xfId="0" applyNumberFormat="1" applyFont="1" applyBorder="1" applyAlignment="1">
      <alignment horizontal="center" vertical="center" wrapText="1"/>
    </xf>
    <xf numFmtId="0" fontId="51" fillId="0" borderId="10" xfId="0" applyFont="1" applyBorder="1" applyAlignment="1">
      <alignment horizontal="right" vertical="center" wrapText="1"/>
    </xf>
    <xf numFmtId="0" fontId="40" fillId="0" borderId="0" xfId="0" applyFont="1" applyAlignment="1">
      <alignment horizontal="center" vertical="center" wrapText="1"/>
    </xf>
    <xf numFmtId="0" fontId="47" fillId="34" borderId="10" xfId="0"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7" xfId="0" applyFont="1" applyBorder="1" applyAlignment="1">
      <alignment horizontal="center" vertical="center" wrapText="1"/>
    </xf>
    <xf numFmtId="4" fontId="47" fillId="0" borderId="18" xfId="0" applyNumberFormat="1" applyFont="1" applyBorder="1" applyAlignment="1">
      <alignment horizontal="center" vertical="center" wrapText="1"/>
    </xf>
    <xf numFmtId="0" fontId="51" fillId="0" borderId="10" xfId="0" applyFont="1" applyBorder="1" applyAlignment="1">
      <alignment horizontal="left" vertical="center" wrapText="1"/>
    </xf>
    <xf numFmtId="4" fontId="52" fillId="0" borderId="20" xfId="0" applyNumberFormat="1" applyFont="1" applyFill="1" applyBorder="1" applyAlignment="1">
      <alignment horizontal="center" vertical="center" wrapText="1"/>
    </xf>
    <xf numFmtId="4" fontId="52" fillId="0" borderId="21" xfId="0" applyNumberFormat="1" applyFont="1" applyFill="1" applyBorder="1" applyAlignment="1">
      <alignment horizontal="center" vertical="center" wrapText="1"/>
    </xf>
    <xf numFmtId="4" fontId="52" fillId="0" borderId="22" xfId="0" applyNumberFormat="1" applyFont="1" applyFill="1" applyBorder="1" applyAlignment="1">
      <alignment horizontal="center" vertical="center" wrapText="1"/>
    </xf>
    <xf numFmtId="4" fontId="52" fillId="0" borderId="20" xfId="0" applyNumberFormat="1" applyFont="1" applyFill="1" applyBorder="1" applyAlignment="1">
      <alignment horizontal="right" vertical="center" wrapText="1"/>
    </xf>
    <xf numFmtId="4" fontId="52" fillId="0" borderId="21" xfId="0" applyNumberFormat="1" applyFont="1" applyFill="1" applyBorder="1" applyAlignment="1">
      <alignment horizontal="right" vertical="center" wrapText="1"/>
    </xf>
    <xf numFmtId="4" fontId="52" fillId="0" borderId="22" xfId="0" applyNumberFormat="1" applyFont="1" applyFill="1" applyBorder="1" applyAlignment="1">
      <alignment horizontal="right" vertical="center" wrapText="1"/>
    </xf>
    <xf numFmtId="4" fontId="47" fillId="0" borderId="19" xfId="0" applyNumberFormat="1" applyFont="1" applyBorder="1" applyAlignment="1">
      <alignment horizontal="center" vertical="center" wrapText="1"/>
    </xf>
    <xf numFmtId="4" fontId="47" fillId="0" borderId="17" xfId="0" applyNumberFormat="1" applyFont="1" applyBorder="1" applyAlignment="1">
      <alignment horizontal="center"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4" fontId="4" fillId="0" borderId="10" xfId="55" applyNumberFormat="1" applyFont="1" applyFill="1" applyBorder="1" applyAlignment="1">
      <alignment horizontal="center" vertical="center" wrapText="1"/>
      <protection/>
    </xf>
    <xf numFmtId="0" fontId="47" fillId="0" borderId="23" xfId="0" applyFont="1" applyBorder="1" applyAlignment="1">
      <alignment horizontal="center" vertical="center" wrapText="1"/>
    </xf>
    <xf numFmtId="4" fontId="4" fillId="0" borderId="20" xfId="55" applyNumberFormat="1" applyFont="1" applyFill="1" applyBorder="1" applyAlignment="1">
      <alignment horizontal="center" vertical="center" wrapText="1"/>
      <protection/>
    </xf>
    <xf numFmtId="4" fontId="4" fillId="0" borderId="22" xfId="55" applyNumberFormat="1" applyFont="1" applyFill="1" applyBorder="1" applyAlignment="1">
      <alignment horizontal="center" vertical="center" wrapText="1"/>
      <protection/>
    </xf>
    <xf numFmtId="4" fontId="52" fillId="0" borderId="20" xfId="0" applyNumberFormat="1" applyFont="1" applyFill="1" applyBorder="1" applyAlignment="1">
      <alignment horizontal="left" vertical="center" wrapText="1"/>
    </xf>
    <xf numFmtId="4" fontId="52" fillId="0" borderId="21" xfId="0" applyNumberFormat="1" applyFont="1" applyFill="1" applyBorder="1" applyAlignment="1">
      <alignment horizontal="left" vertical="center" wrapText="1"/>
    </xf>
    <xf numFmtId="4" fontId="52" fillId="0" borderId="22" xfId="0" applyNumberFormat="1" applyFont="1" applyFill="1" applyBorder="1" applyAlignment="1">
      <alignment horizontal="left" vertical="center" wrapText="1"/>
    </xf>
    <xf numFmtId="4" fontId="4" fillId="0" borderId="20" xfId="55" applyNumberFormat="1" applyFont="1" applyFill="1" applyBorder="1" applyAlignment="1">
      <alignment horizontal="right" vertical="center" wrapText="1"/>
      <protection/>
    </xf>
    <xf numFmtId="4" fontId="4" fillId="0" borderId="21" xfId="55" applyNumberFormat="1" applyFont="1" applyFill="1" applyBorder="1" applyAlignment="1">
      <alignment horizontal="right" vertical="center" wrapText="1"/>
      <protection/>
    </xf>
    <xf numFmtId="4" fontId="4" fillId="0" borderId="22" xfId="55" applyNumberFormat="1" applyFont="1" applyFill="1" applyBorder="1" applyAlignment="1">
      <alignment horizontal="right" vertical="center" wrapText="1"/>
      <protection/>
    </xf>
    <xf numFmtId="4" fontId="4" fillId="0" borderId="20" xfId="55" applyNumberFormat="1" applyFont="1" applyFill="1" applyBorder="1" applyAlignment="1">
      <alignment horizontal="left" vertical="center" wrapText="1"/>
      <protection/>
    </xf>
    <xf numFmtId="4" fontId="4" fillId="0" borderId="21" xfId="55" applyNumberFormat="1" applyFont="1" applyFill="1" applyBorder="1" applyAlignment="1">
      <alignment horizontal="left" vertical="center" wrapText="1"/>
      <protection/>
    </xf>
    <xf numFmtId="4" fontId="4" fillId="0" borderId="22" xfId="55" applyNumberFormat="1" applyFont="1" applyFill="1" applyBorder="1" applyAlignment="1">
      <alignment horizontal="left" vertical="center" wrapText="1"/>
      <protection/>
    </xf>
    <xf numFmtId="4" fontId="48" fillId="0" borderId="15" xfId="0" applyNumberFormat="1" applyFont="1" applyFill="1" applyBorder="1" applyAlignment="1">
      <alignment horizontal="center" vertical="center" wrapText="1"/>
    </xf>
    <xf numFmtId="4" fontId="48" fillId="0" borderId="14" xfId="0" applyNumberFormat="1" applyFont="1" applyFill="1" applyBorder="1" applyAlignment="1">
      <alignment horizontal="center" vertical="center" wrapText="1"/>
    </xf>
    <xf numFmtId="4" fontId="48" fillId="0" borderId="16"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_Priznto djuture"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7"/>
  <sheetViews>
    <sheetView tabSelected="1" zoomScalePageLayoutView="0" workbookViewId="0" topLeftCell="A38">
      <selection activeCell="G42" sqref="G42"/>
    </sheetView>
  </sheetViews>
  <sheetFormatPr defaultColWidth="9.140625" defaultRowHeight="15"/>
  <cols>
    <col min="1" max="2" width="9.140625" style="20" customWidth="1"/>
    <col min="3" max="3" width="19.57421875" style="20" customWidth="1"/>
    <col min="4" max="4" width="12.140625" style="20" customWidth="1"/>
    <col min="5" max="5" width="20.00390625" style="20" customWidth="1"/>
    <col min="6" max="6" width="11.57421875" style="20" customWidth="1"/>
    <col min="7" max="7" width="10.00390625" style="20" customWidth="1"/>
    <col min="8" max="8" width="11.140625" style="20" customWidth="1"/>
    <col min="9" max="9" width="12.140625" style="20" customWidth="1"/>
    <col min="10" max="10" width="13.421875" style="20" customWidth="1"/>
    <col min="11" max="11" width="16.140625" style="20" customWidth="1"/>
    <col min="12" max="12" width="17.57421875" style="20" customWidth="1"/>
    <col min="13" max="13" width="9.140625" style="20" customWidth="1"/>
    <col min="14" max="16384" width="9.140625" style="20" customWidth="1"/>
  </cols>
  <sheetData>
    <row r="2" spans="1:12" ht="12.75">
      <c r="A2" s="66" t="s">
        <v>32</v>
      </c>
      <c r="B2" s="66"/>
      <c r="C2" s="66"/>
      <c r="D2" s="66"/>
      <c r="E2" s="66"/>
      <c r="F2" s="66"/>
      <c r="G2" s="66"/>
      <c r="H2" s="66"/>
      <c r="I2" s="66"/>
      <c r="J2" s="66"/>
      <c r="K2" s="66"/>
      <c r="L2" s="66"/>
    </row>
    <row r="3" spans="1:12" ht="12.75">
      <c r="A3" s="66" t="s">
        <v>40</v>
      </c>
      <c r="B3" s="66"/>
      <c r="C3" s="66"/>
      <c r="D3" s="66"/>
      <c r="E3" s="66"/>
      <c r="F3" s="66"/>
      <c r="G3" s="66"/>
      <c r="H3" s="66"/>
      <c r="I3" s="66"/>
      <c r="J3" s="66"/>
      <c r="K3" s="66"/>
      <c r="L3" s="66"/>
    </row>
    <row r="4" spans="1:3" ht="12.75">
      <c r="A4" s="66" t="s">
        <v>113</v>
      </c>
      <c r="B4" s="66"/>
      <c r="C4" s="66"/>
    </row>
    <row r="6" spans="1:12" s="32" customFormat="1" ht="48">
      <c r="A6" s="23" t="s">
        <v>0</v>
      </c>
      <c r="B6" s="67" t="s">
        <v>29</v>
      </c>
      <c r="C6" s="67"/>
      <c r="D6" s="23" t="s">
        <v>30</v>
      </c>
      <c r="E6" s="23" t="s">
        <v>31</v>
      </c>
      <c r="F6" s="23" t="s">
        <v>1</v>
      </c>
      <c r="G6" s="24" t="s">
        <v>2</v>
      </c>
      <c r="H6" s="23" t="s">
        <v>3</v>
      </c>
      <c r="I6" s="23" t="s">
        <v>4</v>
      </c>
      <c r="J6" s="25" t="s">
        <v>5</v>
      </c>
      <c r="K6" s="26" t="s">
        <v>6</v>
      </c>
      <c r="L6" s="25" t="s">
        <v>7</v>
      </c>
    </row>
    <row r="7" spans="1:12" s="32" customFormat="1" ht="12">
      <c r="A7" s="59">
        <v>1</v>
      </c>
      <c r="B7" s="72" t="s">
        <v>44</v>
      </c>
      <c r="C7" s="72"/>
      <c r="D7" s="72"/>
      <c r="E7" s="72"/>
      <c r="F7" s="72"/>
      <c r="G7" s="72"/>
      <c r="H7" s="72"/>
      <c r="I7" s="72"/>
      <c r="J7" s="72"/>
      <c r="K7" s="72"/>
      <c r="L7" s="59">
        <v>3</v>
      </c>
    </row>
    <row r="8" spans="1:13" s="32" customFormat="1" ht="60">
      <c r="A8" s="59"/>
      <c r="B8" s="31" t="s">
        <v>34</v>
      </c>
      <c r="C8" s="33" t="s">
        <v>45</v>
      </c>
      <c r="D8" s="45" t="s">
        <v>114</v>
      </c>
      <c r="E8" s="6" t="s">
        <v>48</v>
      </c>
      <c r="F8" s="6" t="s">
        <v>38</v>
      </c>
      <c r="G8" s="6" t="s">
        <v>39</v>
      </c>
      <c r="H8" s="36"/>
      <c r="I8" s="34">
        <v>46690</v>
      </c>
      <c r="J8" s="71">
        <v>203002010</v>
      </c>
      <c r="K8" s="21">
        <f>H8*I8</f>
        <v>0</v>
      </c>
      <c r="L8" s="59"/>
      <c r="M8" s="32">
        <v>0.1</v>
      </c>
    </row>
    <row r="9" spans="1:13" s="32" customFormat="1" ht="60">
      <c r="A9" s="59"/>
      <c r="B9" s="31" t="s">
        <v>35</v>
      </c>
      <c r="C9" s="35" t="s">
        <v>46</v>
      </c>
      <c r="D9" s="45" t="s">
        <v>115</v>
      </c>
      <c r="E9" s="6" t="s">
        <v>49</v>
      </c>
      <c r="F9" s="6" t="s">
        <v>38</v>
      </c>
      <c r="G9" s="6" t="s">
        <v>39</v>
      </c>
      <c r="H9" s="36"/>
      <c r="I9" s="34">
        <v>15950</v>
      </c>
      <c r="J9" s="62"/>
      <c r="K9" s="21">
        <f>H9*I9</f>
        <v>0</v>
      </c>
      <c r="L9" s="59"/>
      <c r="M9" s="32">
        <v>0.1</v>
      </c>
    </row>
    <row r="10" spans="1:13" s="32" customFormat="1" ht="12">
      <c r="A10" s="59"/>
      <c r="B10" s="55" t="s">
        <v>41</v>
      </c>
      <c r="C10" s="58" t="s">
        <v>47</v>
      </c>
      <c r="D10" s="68" t="s">
        <v>116</v>
      </c>
      <c r="E10" s="61" t="s">
        <v>50</v>
      </c>
      <c r="F10" s="59" t="s">
        <v>38</v>
      </c>
      <c r="G10" s="59" t="s">
        <v>39</v>
      </c>
      <c r="H10" s="64"/>
      <c r="I10" s="60">
        <v>3975</v>
      </c>
      <c r="J10" s="62"/>
      <c r="K10" s="60">
        <f>H10*I10</f>
        <v>0</v>
      </c>
      <c r="L10" s="59"/>
      <c r="M10" s="85">
        <v>0.2</v>
      </c>
    </row>
    <row r="11" spans="1:13" s="32" customFormat="1" ht="12">
      <c r="A11" s="59"/>
      <c r="B11" s="56"/>
      <c r="C11" s="58"/>
      <c r="D11" s="69"/>
      <c r="E11" s="62"/>
      <c r="F11" s="59"/>
      <c r="G11" s="59"/>
      <c r="H11" s="64"/>
      <c r="I11" s="60"/>
      <c r="J11" s="62"/>
      <c r="K11" s="60"/>
      <c r="L11" s="59"/>
      <c r="M11" s="85"/>
    </row>
    <row r="12" spans="1:13" s="32" customFormat="1" ht="12">
      <c r="A12" s="59"/>
      <c r="B12" s="57"/>
      <c r="C12" s="58"/>
      <c r="D12" s="70"/>
      <c r="E12" s="63"/>
      <c r="F12" s="59"/>
      <c r="G12" s="59"/>
      <c r="H12" s="64"/>
      <c r="I12" s="60"/>
      <c r="J12" s="62"/>
      <c r="K12" s="60"/>
      <c r="L12" s="59"/>
      <c r="M12" s="85"/>
    </row>
    <row r="13" spans="1:13" s="32" customFormat="1" ht="12">
      <c r="A13" s="59"/>
      <c r="B13" s="65" t="s">
        <v>36</v>
      </c>
      <c r="C13" s="65"/>
      <c r="D13" s="65"/>
      <c r="E13" s="65"/>
      <c r="F13" s="65"/>
      <c r="G13" s="65"/>
      <c r="H13" s="65"/>
      <c r="I13" s="65"/>
      <c r="J13" s="63"/>
      <c r="K13" s="21">
        <f>K8+K9+K10</f>
        <v>0</v>
      </c>
      <c r="L13" s="59"/>
      <c r="M13" s="40"/>
    </row>
    <row r="14" spans="1:12" s="32" customFormat="1" ht="12">
      <c r="A14" s="59">
        <v>5</v>
      </c>
      <c r="B14" s="72" t="s">
        <v>51</v>
      </c>
      <c r="C14" s="72"/>
      <c r="D14" s="72"/>
      <c r="E14" s="72"/>
      <c r="F14" s="72"/>
      <c r="G14" s="72"/>
      <c r="H14" s="72"/>
      <c r="I14" s="72"/>
      <c r="J14" s="72"/>
      <c r="K14" s="72"/>
      <c r="L14" s="59">
        <v>2</v>
      </c>
    </row>
    <row r="15" spans="1:13" s="32" customFormat="1" ht="48">
      <c r="A15" s="59"/>
      <c r="B15" s="31" t="s">
        <v>34</v>
      </c>
      <c r="C15" s="35" t="s">
        <v>52</v>
      </c>
      <c r="D15" s="44" t="s">
        <v>117</v>
      </c>
      <c r="E15" s="6" t="s">
        <v>55</v>
      </c>
      <c r="F15" s="6" t="s">
        <v>38</v>
      </c>
      <c r="G15" s="6" t="s">
        <v>39</v>
      </c>
      <c r="H15" s="36"/>
      <c r="I15" s="34">
        <v>428700</v>
      </c>
      <c r="J15" s="71">
        <v>320433300</v>
      </c>
      <c r="K15" s="21">
        <f>H15*I15</f>
        <v>0</v>
      </c>
      <c r="L15" s="59"/>
      <c r="M15" s="32">
        <v>0.1</v>
      </c>
    </row>
    <row r="16" spans="1:13" s="32" customFormat="1" ht="60">
      <c r="A16" s="59"/>
      <c r="B16" s="31" t="s">
        <v>35</v>
      </c>
      <c r="C16" s="35" t="s">
        <v>53</v>
      </c>
      <c r="D16" s="44" t="s">
        <v>118</v>
      </c>
      <c r="E16" s="6" t="s">
        <v>56</v>
      </c>
      <c r="F16" s="6" t="s">
        <v>38</v>
      </c>
      <c r="G16" s="6" t="s">
        <v>39</v>
      </c>
      <c r="H16" s="36"/>
      <c r="I16" s="34">
        <v>89950</v>
      </c>
      <c r="J16" s="79"/>
      <c r="K16" s="21">
        <f>H16*I16</f>
        <v>0</v>
      </c>
      <c r="L16" s="59"/>
      <c r="M16" s="32">
        <v>0.1</v>
      </c>
    </row>
    <row r="17" spans="1:13" s="32" customFormat="1" ht="24">
      <c r="A17" s="59"/>
      <c r="B17" s="31" t="s">
        <v>41</v>
      </c>
      <c r="C17" s="35" t="s">
        <v>54</v>
      </c>
      <c r="D17" s="44" t="s">
        <v>119</v>
      </c>
      <c r="E17" s="6" t="s">
        <v>57</v>
      </c>
      <c r="F17" s="6" t="s">
        <v>38</v>
      </c>
      <c r="G17" s="6" t="s">
        <v>39</v>
      </c>
      <c r="H17" s="36"/>
      <c r="I17" s="34">
        <v>3975</v>
      </c>
      <c r="J17" s="79"/>
      <c r="K17" s="21">
        <f>H17*I17</f>
        <v>0</v>
      </c>
      <c r="L17" s="59"/>
      <c r="M17" s="32">
        <v>0.2</v>
      </c>
    </row>
    <row r="18" spans="1:13" s="32" customFormat="1" ht="12">
      <c r="A18" s="59"/>
      <c r="B18" s="65" t="s">
        <v>92</v>
      </c>
      <c r="C18" s="65"/>
      <c r="D18" s="65"/>
      <c r="E18" s="65"/>
      <c r="F18" s="65"/>
      <c r="G18" s="65"/>
      <c r="H18" s="65"/>
      <c r="I18" s="65"/>
      <c r="J18" s="80"/>
      <c r="K18" s="21">
        <f>K15+K16+K17</f>
        <v>0</v>
      </c>
      <c r="L18" s="59"/>
      <c r="M18" s="40"/>
    </row>
    <row r="19" spans="1:13" s="32" customFormat="1" ht="36">
      <c r="A19" s="6">
        <v>9</v>
      </c>
      <c r="B19" s="84" t="s">
        <v>58</v>
      </c>
      <c r="C19" s="84"/>
      <c r="D19" s="44" t="s">
        <v>121</v>
      </c>
      <c r="E19" s="6" t="s">
        <v>59</v>
      </c>
      <c r="F19" s="6" t="s">
        <v>38</v>
      </c>
      <c r="G19" s="6" t="s">
        <v>39</v>
      </c>
      <c r="H19" s="36"/>
      <c r="I19" s="34">
        <v>230850</v>
      </c>
      <c r="J19" s="21">
        <v>38892000</v>
      </c>
      <c r="K19" s="21">
        <f>H19*I19</f>
        <v>0</v>
      </c>
      <c r="L19" s="6">
        <v>2</v>
      </c>
      <c r="M19" s="32">
        <v>0.1</v>
      </c>
    </row>
    <row r="20" spans="1:13" s="32" customFormat="1" ht="24">
      <c r="A20" s="6">
        <v>11</v>
      </c>
      <c r="B20" s="86" t="s">
        <v>60</v>
      </c>
      <c r="C20" s="87"/>
      <c r="D20" s="44" t="s">
        <v>120</v>
      </c>
      <c r="E20" s="6" t="s">
        <v>61</v>
      </c>
      <c r="F20" s="6" t="s">
        <v>38</v>
      </c>
      <c r="G20" s="6" t="s">
        <v>39</v>
      </c>
      <c r="H20" s="36"/>
      <c r="I20" s="34">
        <v>68250</v>
      </c>
      <c r="J20" s="21">
        <v>2457000</v>
      </c>
      <c r="K20" s="21">
        <f>H20*I20</f>
        <v>0</v>
      </c>
      <c r="L20" s="6">
        <v>1</v>
      </c>
      <c r="M20" s="32">
        <v>0.1</v>
      </c>
    </row>
    <row r="21" spans="1:13" s="32" customFormat="1" ht="36">
      <c r="A21" s="6">
        <v>12</v>
      </c>
      <c r="B21" s="86" t="s">
        <v>62</v>
      </c>
      <c r="C21" s="87"/>
      <c r="D21" s="44" t="s">
        <v>122</v>
      </c>
      <c r="E21" s="6" t="s">
        <v>63</v>
      </c>
      <c r="F21" s="6" t="s">
        <v>38</v>
      </c>
      <c r="G21" s="6" t="s">
        <v>39</v>
      </c>
      <c r="H21" s="36"/>
      <c r="I21" s="34">
        <v>51300</v>
      </c>
      <c r="J21" s="21">
        <v>2821500</v>
      </c>
      <c r="K21" s="21">
        <f>H21*I21</f>
        <v>0</v>
      </c>
      <c r="L21" s="6">
        <v>1</v>
      </c>
      <c r="M21" s="32">
        <v>0.1</v>
      </c>
    </row>
    <row r="22" spans="1:13" s="32" customFormat="1" ht="12">
      <c r="A22" s="59">
        <v>13</v>
      </c>
      <c r="B22" s="72" t="s">
        <v>64</v>
      </c>
      <c r="C22" s="72"/>
      <c r="D22" s="72"/>
      <c r="E22" s="72"/>
      <c r="F22" s="72"/>
      <c r="G22" s="72"/>
      <c r="H22" s="72"/>
      <c r="I22" s="72"/>
      <c r="J22" s="72"/>
      <c r="K22" s="72"/>
      <c r="L22" s="59">
        <v>1</v>
      </c>
      <c r="M22" s="40"/>
    </row>
    <row r="23" spans="1:13" s="32" customFormat="1" ht="48">
      <c r="A23" s="59"/>
      <c r="B23" s="31" t="s">
        <v>34</v>
      </c>
      <c r="C23" s="21" t="s">
        <v>65</v>
      </c>
      <c r="D23" s="44" t="s">
        <v>123</v>
      </c>
      <c r="E23" s="6" t="s">
        <v>68</v>
      </c>
      <c r="F23" s="6" t="s">
        <v>38</v>
      </c>
      <c r="G23" s="6" t="s">
        <v>39</v>
      </c>
      <c r="H23" s="36"/>
      <c r="I23" s="34">
        <v>48550</v>
      </c>
      <c r="J23" s="71">
        <v>4002700</v>
      </c>
      <c r="K23" s="21">
        <f>H23*I23</f>
        <v>0</v>
      </c>
      <c r="L23" s="59"/>
      <c r="M23" s="32">
        <v>0.1</v>
      </c>
    </row>
    <row r="24" spans="1:13" s="32" customFormat="1" ht="72">
      <c r="A24" s="59"/>
      <c r="B24" s="31" t="s">
        <v>35</v>
      </c>
      <c r="C24" s="21" t="s">
        <v>66</v>
      </c>
      <c r="D24" s="44" t="s">
        <v>124</v>
      </c>
      <c r="E24" s="6" t="s">
        <v>69</v>
      </c>
      <c r="F24" s="6" t="s">
        <v>38</v>
      </c>
      <c r="G24" s="6" t="s">
        <v>39</v>
      </c>
      <c r="H24" s="37"/>
      <c r="I24" s="34">
        <v>23850</v>
      </c>
      <c r="J24" s="79"/>
      <c r="K24" s="21">
        <f>H24*I24</f>
        <v>0</v>
      </c>
      <c r="L24" s="59"/>
      <c r="M24" s="32">
        <v>0.2</v>
      </c>
    </row>
    <row r="25" spans="1:13" s="32" customFormat="1" ht="24">
      <c r="A25" s="59"/>
      <c r="B25" s="31" t="s">
        <v>41</v>
      </c>
      <c r="C25" s="21" t="s">
        <v>67</v>
      </c>
      <c r="D25" s="44" t="s">
        <v>125</v>
      </c>
      <c r="E25" s="28" t="s">
        <v>70</v>
      </c>
      <c r="F25" s="6" t="s">
        <v>38</v>
      </c>
      <c r="G25" s="6" t="s">
        <v>39</v>
      </c>
      <c r="H25" s="37"/>
      <c r="I25" s="34">
        <v>4575</v>
      </c>
      <c r="J25" s="79"/>
      <c r="K25" s="21">
        <f>H25*I25</f>
        <v>0</v>
      </c>
      <c r="L25" s="59"/>
      <c r="M25" s="32">
        <v>0.2</v>
      </c>
    </row>
    <row r="26" spans="1:12" s="32" customFormat="1" ht="12">
      <c r="A26" s="59"/>
      <c r="B26" s="65" t="s">
        <v>80</v>
      </c>
      <c r="C26" s="65"/>
      <c r="D26" s="65"/>
      <c r="E26" s="65"/>
      <c r="F26" s="65"/>
      <c r="G26" s="65"/>
      <c r="H26" s="65"/>
      <c r="I26" s="65"/>
      <c r="J26" s="80"/>
      <c r="K26" s="21">
        <f>K23+K24+K25</f>
        <v>0</v>
      </c>
      <c r="L26" s="59"/>
    </row>
    <row r="27" spans="1:12" s="32" customFormat="1" ht="12">
      <c r="A27" s="61">
        <v>21</v>
      </c>
      <c r="B27" s="81" t="s">
        <v>71</v>
      </c>
      <c r="C27" s="82"/>
      <c r="D27" s="82"/>
      <c r="E27" s="82"/>
      <c r="F27" s="82"/>
      <c r="G27" s="82"/>
      <c r="H27" s="82"/>
      <c r="I27" s="82"/>
      <c r="J27" s="82"/>
      <c r="K27" s="82"/>
      <c r="L27" s="83"/>
    </row>
    <row r="28" spans="1:13" s="32" customFormat="1" ht="48">
      <c r="A28" s="62"/>
      <c r="B28" s="31" t="s">
        <v>34</v>
      </c>
      <c r="C28" s="6" t="s">
        <v>72</v>
      </c>
      <c r="D28" s="46" t="s">
        <v>126</v>
      </c>
      <c r="E28" s="6" t="s">
        <v>76</v>
      </c>
      <c r="F28" s="6" t="s">
        <v>38</v>
      </c>
      <c r="G28" s="6" t="s">
        <v>39</v>
      </c>
      <c r="H28" s="48"/>
      <c r="I28" s="34">
        <v>169550</v>
      </c>
      <c r="J28" s="71">
        <v>12929715</v>
      </c>
      <c r="K28" s="21">
        <f>H28*I28</f>
        <v>0</v>
      </c>
      <c r="L28" s="61">
        <v>2</v>
      </c>
      <c r="M28" s="32">
        <v>0.1</v>
      </c>
    </row>
    <row r="29" spans="1:13" s="32" customFormat="1" ht="84">
      <c r="A29" s="62"/>
      <c r="B29" s="31" t="s">
        <v>35</v>
      </c>
      <c r="C29" s="6" t="s">
        <v>73</v>
      </c>
      <c r="D29" s="46" t="s">
        <v>115</v>
      </c>
      <c r="E29" s="6" t="s">
        <v>77</v>
      </c>
      <c r="F29" s="6" t="s">
        <v>38</v>
      </c>
      <c r="G29" s="6" t="s">
        <v>39</v>
      </c>
      <c r="H29" s="48"/>
      <c r="I29" s="34">
        <v>15950</v>
      </c>
      <c r="J29" s="79"/>
      <c r="K29" s="21">
        <f>H29*I29</f>
        <v>0</v>
      </c>
      <c r="L29" s="62"/>
      <c r="M29" s="32">
        <v>0.1</v>
      </c>
    </row>
    <row r="30" spans="1:13" s="32" customFormat="1" ht="132">
      <c r="A30" s="62"/>
      <c r="B30" s="31" t="s">
        <v>41</v>
      </c>
      <c r="C30" s="6" t="s">
        <v>74</v>
      </c>
      <c r="D30" s="44" t="s">
        <v>127</v>
      </c>
      <c r="E30" s="6" t="s">
        <v>78</v>
      </c>
      <c r="F30" s="6" t="s">
        <v>38</v>
      </c>
      <c r="G30" s="6" t="s">
        <v>39</v>
      </c>
      <c r="H30" s="48"/>
      <c r="I30" s="34">
        <v>53520</v>
      </c>
      <c r="J30" s="79"/>
      <c r="K30" s="21">
        <f>H30*I30</f>
        <v>0</v>
      </c>
      <c r="L30" s="62"/>
      <c r="M30" s="32">
        <v>0.1</v>
      </c>
    </row>
    <row r="31" spans="1:13" s="32" customFormat="1" ht="24">
      <c r="A31" s="62"/>
      <c r="B31" s="31" t="s">
        <v>42</v>
      </c>
      <c r="C31" s="38" t="s">
        <v>75</v>
      </c>
      <c r="D31" s="44" t="s">
        <v>116</v>
      </c>
      <c r="E31" s="6" t="s">
        <v>79</v>
      </c>
      <c r="F31" s="6" t="s">
        <v>38</v>
      </c>
      <c r="G31" s="6" t="s">
        <v>39</v>
      </c>
      <c r="H31" s="36"/>
      <c r="I31" s="34">
        <v>3975</v>
      </c>
      <c r="J31" s="79"/>
      <c r="K31" s="21">
        <f>H31*I31</f>
        <v>0</v>
      </c>
      <c r="L31" s="62"/>
      <c r="M31" s="32">
        <v>0.2</v>
      </c>
    </row>
    <row r="32" spans="1:12" s="32" customFormat="1" ht="12">
      <c r="A32" s="63"/>
      <c r="B32" s="91" t="s">
        <v>81</v>
      </c>
      <c r="C32" s="92"/>
      <c r="D32" s="92"/>
      <c r="E32" s="92"/>
      <c r="F32" s="92"/>
      <c r="G32" s="92"/>
      <c r="H32" s="92"/>
      <c r="I32" s="93"/>
      <c r="J32" s="80"/>
      <c r="K32" s="21">
        <f>K28+K29+K30+K31</f>
        <v>0</v>
      </c>
      <c r="L32" s="63"/>
    </row>
    <row r="33" spans="1:12" s="32" customFormat="1" ht="12">
      <c r="A33" s="61">
        <v>22</v>
      </c>
      <c r="B33" s="94" t="s">
        <v>83</v>
      </c>
      <c r="C33" s="95"/>
      <c r="D33" s="95"/>
      <c r="E33" s="95"/>
      <c r="F33" s="95"/>
      <c r="G33" s="95"/>
      <c r="H33" s="95"/>
      <c r="I33" s="95"/>
      <c r="J33" s="95"/>
      <c r="K33" s="95"/>
      <c r="L33" s="96"/>
    </row>
    <row r="34" spans="1:13" s="32" customFormat="1" ht="72">
      <c r="A34" s="62"/>
      <c r="B34" s="31" t="s">
        <v>34</v>
      </c>
      <c r="C34" s="31" t="s">
        <v>84</v>
      </c>
      <c r="D34" s="41" t="s">
        <v>128</v>
      </c>
      <c r="E34" s="30" t="s">
        <v>88</v>
      </c>
      <c r="F34" s="6" t="s">
        <v>38</v>
      </c>
      <c r="G34" s="6" t="s">
        <v>39</v>
      </c>
      <c r="H34" s="49"/>
      <c r="I34" s="34">
        <v>631000</v>
      </c>
      <c r="J34" s="71">
        <v>36884560</v>
      </c>
      <c r="K34" s="21">
        <f>H34*I34</f>
        <v>0</v>
      </c>
      <c r="L34" s="61">
        <v>1</v>
      </c>
      <c r="M34" s="32">
        <v>0.1</v>
      </c>
    </row>
    <row r="35" spans="1:13" s="32" customFormat="1" ht="72">
      <c r="A35" s="62"/>
      <c r="B35" s="31" t="s">
        <v>35</v>
      </c>
      <c r="C35" s="30" t="s">
        <v>85</v>
      </c>
      <c r="D35" s="41" t="s">
        <v>115</v>
      </c>
      <c r="E35" s="30" t="s">
        <v>89</v>
      </c>
      <c r="F35" s="6" t="s">
        <v>38</v>
      </c>
      <c r="G35" s="6" t="s">
        <v>39</v>
      </c>
      <c r="H35" s="49"/>
      <c r="I35" s="34">
        <v>15950</v>
      </c>
      <c r="J35" s="79"/>
      <c r="K35" s="21">
        <f>H35*I35</f>
        <v>0</v>
      </c>
      <c r="L35" s="62"/>
      <c r="M35" s="32">
        <v>0.1</v>
      </c>
    </row>
    <row r="36" spans="1:13" s="32" customFormat="1" ht="132">
      <c r="A36" s="62"/>
      <c r="B36" s="31" t="s">
        <v>41</v>
      </c>
      <c r="C36" s="30" t="s">
        <v>74</v>
      </c>
      <c r="D36" s="44" t="s">
        <v>127</v>
      </c>
      <c r="E36" s="30" t="s">
        <v>78</v>
      </c>
      <c r="F36" s="6" t="s">
        <v>38</v>
      </c>
      <c r="G36" s="6" t="s">
        <v>39</v>
      </c>
      <c r="H36" s="49"/>
      <c r="I36" s="34">
        <v>53520</v>
      </c>
      <c r="J36" s="79"/>
      <c r="K36" s="21">
        <f>H36*I36</f>
        <v>0</v>
      </c>
      <c r="L36" s="62"/>
      <c r="M36" s="32">
        <v>0.1</v>
      </c>
    </row>
    <row r="37" spans="1:13" s="32" customFormat="1" ht="72">
      <c r="A37" s="62"/>
      <c r="B37" s="31" t="s">
        <v>42</v>
      </c>
      <c r="C37" s="30" t="s">
        <v>86</v>
      </c>
      <c r="D37" s="44" t="s">
        <v>118</v>
      </c>
      <c r="E37" s="30" t="s">
        <v>90</v>
      </c>
      <c r="F37" s="6" t="s">
        <v>38</v>
      </c>
      <c r="G37" s="6" t="s">
        <v>39</v>
      </c>
      <c r="H37" s="49"/>
      <c r="I37" s="34">
        <v>89950</v>
      </c>
      <c r="J37" s="79"/>
      <c r="K37" s="21">
        <f>H37*I37</f>
        <v>0</v>
      </c>
      <c r="L37" s="62"/>
      <c r="M37" s="32">
        <v>0.1</v>
      </c>
    </row>
    <row r="38" spans="1:13" s="32" customFormat="1" ht="60">
      <c r="A38" s="62"/>
      <c r="B38" s="31" t="s">
        <v>43</v>
      </c>
      <c r="C38" s="30" t="s">
        <v>87</v>
      </c>
      <c r="D38" s="44" t="s">
        <v>129</v>
      </c>
      <c r="E38" s="30" t="s">
        <v>91</v>
      </c>
      <c r="F38" s="6" t="s">
        <v>38</v>
      </c>
      <c r="G38" s="6" t="s">
        <v>39</v>
      </c>
      <c r="H38" s="49"/>
      <c r="I38" s="34">
        <v>3975</v>
      </c>
      <c r="J38" s="79"/>
      <c r="K38" s="21">
        <f>H38*I38</f>
        <v>0</v>
      </c>
      <c r="L38" s="62"/>
      <c r="M38" s="32">
        <v>0.2</v>
      </c>
    </row>
    <row r="39" spans="1:12" s="32" customFormat="1" ht="12">
      <c r="A39" s="63"/>
      <c r="B39" s="91" t="s">
        <v>82</v>
      </c>
      <c r="C39" s="92"/>
      <c r="D39" s="92"/>
      <c r="E39" s="92"/>
      <c r="F39" s="92"/>
      <c r="G39" s="92"/>
      <c r="H39" s="92"/>
      <c r="I39" s="93"/>
      <c r="J39" s="80"/>
      <c r="K39" s="21">
        <f>K38+K37+K36+K35+K34</f>
        <v>0</v>
      </c>
      <c r="L39" s="63"/>
    </row>
    <row r="40" spans="1:12" s="32" customFormat="1" ht="12">
      <c r="A40" s="61">
        <v>23</v>
      </c>
      <c r="B40" s="94" t="s">
        <v>93</v>
      </c>
      <c r="C40" s="95"/>
      <c r="D40" s="95"/>
      <c r="E40" s="95"/>
      <c r="F40" s="95"/>
      <c r="G40" s="95"/>
      <c r="H40" s="95"/>
      <c r="I40" s="95"/>
      <c r="J40" s="95"/>
      <c r="K40" s="95"/>
      <c r="L40" s="96"/>
    </row>
    <row r="41" spans="1:13" s="32" customFormat="1" ht="72">
      <c r="A41" s="62"/>
      <c r="B41" s="31" t="s">
        <v>34</v>
      </c>
      <c r="C41" s="30" t="s">
        <v>94</v>
      </c>
      <c r="D41" s="44" t="s">
        <v>130</v>
      </c>
      <c r="E41" s="30" t="s">
        <v>141</v>
      </c>
      <c r="F41" s="6" t="s">
        <v>38</v>
      </c>
      <c r="G41" s="6" t="s">
        <v>39</v>
      </c>
      <c r="H41" s="50"/>
      <c r="I41" s="34">
        <v>495065</v>
      </c>
      <c r="J41" s="71">
        <v>103431000</v>
      </c>
      <c r="K41" s="21">
        <f>H41*I41</f>
        <v>0</v>
      </c>
      <c r="L41" s="61">
        <v>1</v>
      </c>
      <c r="M41" s="32">
        <v>0.1</v>
      </c>
    </row>
    <row r="42" spans="1:13" s="32" customFormat="1" ht="72">
      <c r="A42" s="62"/>
      <c r="B42" s="31" t="s">
        <v>35</v>
      </c>
      <c r="C42" s="30" t="s">
        <v>95</v>
      </c>
      <c r="D42" s="44" t="s">
        <v>118</v>
      </c>
      <c r="E42" s="30" t="s">
        <v>90</v>
      </c>
      <c r="F42" s="6" t="s">
        <v>38</v>
      </c>
      <c r="G42" s="6" t="s">
        <v>39</v>
      </c>
      <c r="H42" s="51"/>
      <c r="I42" s="34">
        <v>89950</v>
      </c>
      <c r="J42" s="79"/>
      <c r="K42" s="21">
        <f>H42*I42</f>
        <v>0</v>
      </c>
      <c r="L42" s="62"/>
      <c r="M42" s="32">
        <v>0.1</v>
      </c>
    </row>
    <row r="43" spans="1:13" s="32" customFormat="1" ht="24">
      <c r="A43" s="62"/>
      <c r="B43" s="31" t="s">
        <v>41</v>
      </c>
      <c r="C43" s="30" t="s">
        <v>47</v>
      </c>
      <c r="D43" s="44" t="s">
        <v>119</v>
      </c>
      <c r="E43" s="30" t="s">
        <v>57</v>
      </c>
      <c r="F43" s="6" t="s">
        <v>38</v>
      </c>
      <c r="G43" s="6" t="s">
        <v>39</v>
      </c>
      <c r="H43" s="50"/>
      <c r="I43" s="34">
        <v>3975</v>
      </c>
      <c r="J43" s="79"/>
      <c r="K43" s="21">
        <f>H43*I43</f>
        <v>0</v>
      </c>
      <c r="L43" s="62"/>
      <c r="M43" s="32">
        <v>0.2</v>
      </c>
    </row>
    <row r="44" spans="1:12" s="32" customFormat="1" ht="12">
      <c r="A44" s="63"/>
      <c r="B44" s="76" t="s">
        <v>37</v>
      </c>
      <c r="C44" s="77"/>
      <c r="D44" s="77"/>
      <c r="E44" s="77"/>
      <c r="F44" s="77"/>
      <c r="G44" s="77"/>
      <c r="H44" s="77"/>
      <c r="I44" s="78"/>
      <c r="J44" s="80"/>
      <c r="K44" s="21">
        <f>H44*I44</f>
        <v>0</v>
      </c>
      <c r="L44" s="63"/>
    </row>
    <row r="45" spans="1:12" s="32" customFormat="1" ht="12">
      <c r="A45" s="61">
        <v>24</v>
      </c>
      <c r="B45" s="73" t="s">
        <v>97</v>
      </c>
      <c r="C45" s="74"/>
      <c r="D45" s="74"/>
      <c r="E45" s="74"/>
      <c r="F45" s="74"/>
      <c r="G45" s="74"/>
      <c r="H45" s="74"/>
      <c r="I45" s="74"/>
      <c r="J45" s="74"/>
      <c r="K45" s="74"/>
      <c r="L45" s="75"/>
    </row>
    <row r="46" spans="1:13" s="32" customFormat="1" ht="72">
      <c r="A46" s="62"/>
      <c r="B46" s="31" t="s">
        <v>34</v>
      </c>
      <c r="C46" s="30" t="s">
        <v>98</v>
      </c>
      <c r="D46" s="44" t="s">
        <v>131</v>
      </c>
      <c r="E46" s="30" t="s">
        <v>104</v>
      </c>
      <c r="F46" s="6" t="s">
        <v>38</v>
      </c>
      <c r="G46" s="6" t="s">
        <v>39</v>
      </c>
      <c r="H46" s="52"/>
      <c r="I46" s="34">
        <v>547240</v>
      </c>
      <c r="J46" s="71">
        <v>17299700</v>
      </c>
      <c r="K46" s="21">
        <f>H46*I46</f>
        <v>0</v>
      </c>
      <c r="L46" s="61">
        <v>1</v>
      </c>
      <c r="M46" s="32">
        <v>0.1</v>
      </c>
    </row>
    <row r="47" spans="1:13" s="32" customFormat="1" ht="72">
      <c r="A47" s="62"/>
      <c r="B47" s="31" t="s">
        <v>35</v>
      </c>
      <c r="C47" s="30" t="s">
        <v>99</v>
      </c>
      <c r="D47" s="44" t="s">
        <v>115</v>
      </c>
      <c r="E47" s="30" t="s">
        <v>101</v>
      </c>
      <c r="F47" s="6" t="s">
        <v>38</v>
      </c>
      <c r="G47" s="6" t="s">
        <v>39</v>
      </c>
      <c r="H47" s="52"/>
      <c r="I47" s="27">
        <v>15950</v>
      </c>
      <c r="J47" s="79"/>
      <c r="K47" s="21">
        <f>H47*I47</f>
        <v>0</v>
      </c>
      <c r="L47" s="62"/>
      <c r="M47" s="32">
        <v>0.1</v>
      </c>
    </row>
    <row r="48" spans="1:13" s="32" customFormat="1" ht="72">
      <c r="A48" s="62"/>
      <c r="B48" s="31" t="s">
        <v>41</v>
      </c>
      <c r="C48" s="30" t="s">
        <v>95</v>
      </c>
      <c r="D48" s="44" t="s">
        <v>118</v>
      </c>
      <c r="E48" s="30" t="s">
        <v>102</v>
      </c>
      <c r="F48" s="6" t="s">
        <v>38</v>
      </c>
      <c r="G48" s="6" t="s">
        <v>39</v>
      </c>
      <c r="H48" s="52"/>
      <c r="I48" s="34">
        <v>89950</v>
      </c>
      <c r="J48" s="79"/>
      <c r="K48" s="21">
        <f>H48*I48</f>
        <v>0</v>
      </c>
      <c r="L48" s="62"/>
      <c r="M48" s="32">
        <v>0.1</v>
      </c>
    </row>
    <row r="49" spans="1:13" s="32" customFormat="1" ht="60">
      <c r="A49" s="62"/>
      <c r="B49" s="31" t="s">
        <v>42</v>
      </c>
      <c r="C49" s="30" t="s">
        <v>100</v>
      </c>
      <c r="D49" s="44" t="s">
        <v>129</v>
      </c>
      <c r="E49" s="30" t="s">
        <v>103</v>
      </c>
      <c r="F49" s="6" t="s">
        <v>38</v>
      </c>
      <c r="G49" s="6" t="s">
        <v>39</v>
      </c>
      <c r="H49" s="52"/>
      <c r="I49" s="34">
        <v>3975</v>
      </c>
      <c r="J49" s="79"/>
      <c r="K49" s="21">
        <f>H49*I49</f>
        <v>0</v>
      </c>
      <c r="L49" s="62"/>
      <c r="M49" s="32">
        <v>0.2</v>
      </c>
    </row>
    <row r="50" spans="1:12" s="32" customFormat="1" ht="12">
      <c r="A50" s="63"/>
      <c r="B50" s="76" t="s">
        <v>96</v>
      </c>
      <c r="C50" s="77"/>
      <c r="D50" s="77"/>
      <c r="E50" s="77"/>
      <c r="F50" s="77"/>
      <c r="G50" s="77"/>
      <c r="H50" s="77"/>
      <c r="I50" s="78"/>
      <c r="J50" s="80"/>
      <c r="K50" s="21">
        <f>K46+K47+K48+K49</f>
        <v>0</v>
      </c>
      <c r="L50" s="63"/>
    </row>
    <row r="51" spans="1:12" s="32" customFormat="1" ht="12">
      <c r="A51" s="61">
        <v>29</v>
      </c>
      <c r="B51" s="88" t="s">
        <v>106</v>
      </c>
      <c r="C51" s="89"/>
      <c r="D51" s="89"/>
      <c r="E51" s="89"/>
      <c r="F51" s="89"/>
      <c r="G51" s="89"/>
      <c r="H51" s="89"/>
      <c r="I51" s="89"/>
      <c r="J51" s="89"/>
      <c r="K51" s="89"/>
      <c r="L51" s="90"/>
    </row>
    <row r="52" spans="1:13" s="32" customFormat="1" ht="48">
      <c r="A52" s="62"/>
      <c r="B52" s="31" t="s">
        <v>34</v>
      </c>
      <c r="C52" s="39" t="s">
        <v>107</v>
      </c>
      <c r="D52" s="44" t="s">
        <v>132</v>
      </c>
      <c r="E52" s="29" t="s">
        <v>108</v>
      </c>
      <c r="F52" s="6" t="s">
        <v>38</v>
      </c>
      <c r="G52" s="6" t="s">
        <v>39</v>
      </c>
      <c r="H52" s="52"/>
      <c r="I52" s="34">
        <v>15950</v>
      </c>
      <c r="J52" s="71">
        <v>211050</v>
      </c>
      <c r="K52" s="21">
        <f>H52*I52</f>
        <v>0</v>
      </c>
      <c r="L52" s="61">
        <v>1</v>
      </c>
      <c r="M52" s="32">
        <v>0.1</v>
      </c>
    </row>
    <row r="53" spans="1:13" s="32" customFormat="1" ht="25.5">
      <c r="A53" s="62"/>
      <c r="B53" s="31" t="s">
        <v>35</v>
      </c>
      <c r="C53" s="39" t="s">
        <v>66</v>
      </c>
      <c r="D53" s="44" t="s">
        <v>116</v>
      </c>
      <c r="E53" s="29" t="s">
        <v>79</v>
      </c>
      <c r="F53" s="6" t="s">
        <v>38</v>
      </c>
      <c r="G53" s="6" t="s">
        <v>39</v>
      </c>
      <c r="H53" s="52"/>
      <c r="I53" s="34">
        <v>3975</v>
      </c>
      <c r="J53" s="79"/>
      <c r="K53" s="21">
        <f>H53*I53</f>
        <v>0</v>
      </c>
      <c r="L53" s="62"/>
      <c r="M53" s="32">
        <v>0.2</v>
      </c>
    </row>
    <row r="54" spans="1:12" s="32" customFormat="1" ht="12">
      <c r="A54" s="63"/>
      <c r="B54" s="76" t="s">
        <v>105</v>
      </c>
      <c r="C54" s="77"/>
      <c r="D54" s="77"/>
      <c r="E54" s="77"/>
      <c r="F54" s="77"/>
      <c r="G54" s="77"/>
      <c r="H54" s="77"/>
      <c r="I54" s="78"/>
      <c r="J54" s="80"/>
      <c r="K54" s="21">
        <f>K52+K53</f>
        <v>0</v>
      </c>
      <c r="L54" s="63"/>
    </row>
    <row r="55" spans="1:12" s="32" customFormat="1" ht="12">
      <c r="A55" s="61">
        <v>30</v>
      </c>
      <c r="B55" s="73"/>
      <c r="C55" s="74"/>
      <c r="D55" s="74"/>
      <c r="E55" s="74"/>
      <c r="F55" s="74"/>
      <c r="G55" s="74"/>
      <c r="H55" s="74"/>
      <c r="I55" s="74"/>
      <c r="J55" s="74"/>
      <c r="K55" s="74"/>
      <c r="L55" s="75"/>
    </row>
    <row r="56" spans="1:13" s="32" customFormat="1" ht="63.75">
      <c r="A56" s="62"/>
      <c r="B56" s="31" t="s">
        <v>34</v>
      </c>
      <c r="C56" s="29" t="s">
        <v>110</v>
      </c>
      <c r="D56" s="44" t="s">
        <v>133</v>
      </c>
      <c r="E56" s="29" t="s">
        <v>111</v>
      </c>
      <c r="F56" s="6" t="s">
        <v>38</v>
      </c>
      <c r="G56" s="6" t="s">
        <v>39</v>
      </c>
      <c r="H56" s="52"/>
      <c r="I56" s="34">
        <v>15950</v>
      </c>
      <c r="J56" s="71">
        <v>418400</v>
      </c>
      <c r="K56" s="21">
        <f>H56*I56</f>
        <v>0</v>
      </c>
      <c r="L56" s="61">
        <v>1</v>
      </c>
      <c r="M56" s="32">
        <v>0.1</v>
      </c>
    </row>
    <row r="57" spans="1:13" s="32" customFormat="1" ht="25.5">
      <c r="A57" s="62"/>
      <c r="B57" s="31" t="s">
        <v>35</v>
      </c>
      <c r="C57" s="29" t="s">
        <v>66</v>
      </c>
      <c r="D57" s="44" t="s">
        <v>116</v>
      </c>
      <c r="E57" s="29" t="s">
        <v>79</v>
      </c>
      <c r="F57" s="6" t="s">
        <v>38</v>
      </c>
      <c r="G57" s="6" t="s">
        <v>39</v>
      </c>
      <c r="H57" s="52"/>
      <c r="I57" s="34">
        <v>3975</v>
      </c>
      <c r="J57" s="79"/>
      <c r="K57" s="21">
        <f>H57*I57</f>
        <v>0</v>
      </c>
      <c r="L57" s="62"/>
      <c r="M57" s="32">
        <v>0.2</v>
      </c>
    </row>
    <row r="58" spans="1:12" s="32" customFormat="1" ht="12">
      <c r="A58" s="63"/>
      <c r="B58" s="76" t="s">
        <v>109</v>
      </c>
      <c r="C58" s="77"/>
      <c r="D58" s="77"/>
      <c r="E58" s="77"/>
      <c r="F58" s="77"/>
      <c r="G58" s="77"/>
      <c r="H58" s="77"/>
      <c r="I58" s="78"/>
      <c r="J58" s="80"/>
      <c r="K58" s="21">
        <f>K56+K57</f>
        <v>0</v>
      </c>
      <c r="L58" s="63"/>
    </row>
    <row r="59" spans="1:12" s="32" customFormat="1" ht="18.75" customHeight="1">
      <c r="A59" s="53" t="s">
        <v>134</v>
      </c>
      <c r="B59" s="54"/>
      <c r="C59" s="54"/>
      <c r="D59" s="54"/>
      <c r="E59" s="54"/>
      <c r="F59" s="54"/>
      <c r="G59" s="54"/>
      <c r="H59" s="54"/>
      <c r="I59" s="54"/>
      <c r="K59" s="43">
        <f>K8+K9+K15+K16+K19+K20+K21+K23+K28+K29+K30+K34+K35+K36+K37+K41+K42+K46+K47+K48+K52+K56</f>
        <v>0</v>
      </c>
      <c r="L59" s="42"/>
    </row>
    <row r="60" spans="1:12" s="32" customFormat="1" ht="18.75" customHeight="1">
      <c r="A60" s="53" t="s">
        <v>138</v>
      </c>
      <c r="B60" s="54"/>
      <c r="C60" s="54"/>
      <c r="D60" s="54"/>
      <c r="E60" s="54"/>
      <c r="F60" s="54"/>
      <c r="G60" s="54"/>
      <c r="H60" s="54"/>
      <c r="I60" s="54"/>
      <c r="J60" s="22"/>
      <c r="K60" s="47">
        <f>K8*M8+K9*M9+K15*M15+K16*M16+K19*M19+K20*M20+K21*M21+K23*M23+K28*M28+K29*M29+K30*M30+K34*M34+K35*M35+K36*M36+K37*M37+K41*M41+K42*M42+K46*M46+K47*M47+K48*M48+K52*M52+K56*M56</f>
        <v>0</v>
      </c>
      <c r="L60" s="42"/>
    </row>
    <row r="61" spans="1:12" s="32" customFormat="1" ht="18.75" customHeight="1">
      <c r="A61" s="54" t="s">
        <v>135</v>
      </c>
      <c r="B61" s="54"/>
      <c r="C61" s="54"/>
      <c r="D61" s="54"/>
      <c r="E61" s="54"/>
      <c r="F61" s="54"/>
      <c r="G61" s="54"/>
      <c r="H61" s="54"/>
      <c r="I61" s="54"/>
      <c r="J61" s="22"/>
      <c r="K61" s="47">
        <f>K59+K60</f>
        <v>0</v>
      </c>
      <c r="L61" s="42"/>
    </row>
    <row r="62" spans="1:12" s="32" customFormat="1" ht="18.75" customHeight="1">
      <c r="A62" s="54" t="s">
        <v>136</v>
      </c>
      <c r="B62" s="54"/>
      <c r="C62" s="54"/>
      <c r="D62" s="54"/>
      <c r="E62" s="54"/>
      <c r="F62" s="54"/>
      <c r="G62" s="54"/>
      <c r="H62" s="54"/>
      <c r="I62" s="54"/>
      <c r="J62" s="22"/>
      <c r="K62" s="47">
        <f>K10+K17+K24+K25+K31+K38+K43+K49+K53+K57</f>
        <v>0</v>
      </c>
      <c r="L62" s="42"/>
    </row>
    <row r="63" spans="1:12" s="32" customFormat="1" ht="18.75" customHeight="1">
      <c r="A63" s="53" t="s">
        <v>139</v>
      </c>
      <c r="B63" s="54"/>
      <c r="C63" s="54"/>
      <c r="D63" s="54"/>
      <c r="E63" s="54"/>
      <c r="F63" s="54"/>
      <c r="G63" s="54"/>
      <c r="H63" s="54"/>
      <c r="I63" s="54"/>
      <c r="J63" s="22"/>
      <c r="K63" s="47">
        <f>K10*M10+K17*M17+K24*M24+K25*M25+K31*M31+K38*M38+K43*M43+K49*M49+K53*M53+K57*M57</f>
        <v>0</v>
      </c>
      <c r="L63" s="42"/>
    </row>
    <row r="64" spans="1:12" s="32" customFormat="1" ht="18.75" customHeight="1">
      <c r="A64" s="53" t="s">
        <v>137</v>
      </c>
      <c r="B64" s="54"/>
      <c r="C64" s="54"/>
      <c r="D64" s="54"/>
      <c r="E64" s="54"/>
      <c r="F64" s="54"/>
      <c r="G64" s="54"/>
      <c r="H64" s="54"/>
      <c r="I64" s="54"/>
      <c r="J64" s="22"/>
      <c r="K64" s="47">
        <f>K62+K63</f>
        <v>0</v>
      </c>
      <c r="L64" s="42"/>
    </row>
    <row r="65" spans="1:12" s="32" customFormat="1" ht="18.75" customHeight="1">
      <c r="A65" s="54" t="s">
        <v>8</v>
      </c>
      <c r="B65" s="54"/>
      <c r="C65" s="54"/>
      <c r="D65" s="54"/>
      <c r="E65" s="54"/>
      <c r="F65" s="54"/>
      <c r="G65" s="54"/>
      <c r="H65" s="54"/>
      <c r="I65" s="54"/>
      <c r="J65" s="22"/>
      <c r="K65" s="47">
        <f>K59+K62</f>
        <v>0</v>
      </c>
      <c r="L65" s="6"/>
    </row>
    <row r="66" spans="1:12" s="32" customFormat="1" ht="18.75" customHeight="1">
      <c r="A66" s="54" t="s">
        <v>140</v>
      </c>
      <c r="B66" s="54"/>
      <c r="C66" s="54"/>
      <c r="D66" s="54"/>
      <c r="E66" s="54"/>
      <c r="F66" s="54"/>
      <c r="G66" s="54"/>
      <c r="H66" s="54"/>
      <c r="I66" s="54"/>
      <c r="J66" s="22"/>
      <c r="K66" s="47">
        <f>K60+K63</f>
        <v>0</v>
      </c>
      <c r="L66" s="6"/>
    </row>
    <row r="67" spans="1:12" ht="18.75" customHeight="1">
      <c r="A67" s="54" t="s">
        <v>9</v>
      </c>
      <c r="B67" s="54"/>
      <c r="C67" s="54"/>
      <c r="D67" s="54"/>
      <c r="E67" s="54"/>
      <c r="F67" s="54"/>
      <c r="G67" s="54"/>
      <c r="H67" s="54"/>
      <c r="I67" s="54"/>
      <c r="J67" s="22"/>
      <c r="K67" s="47">
        <f>K65+K66</f>
        <v>0</v>
      </c>
      <c r="L67" s="6"/>
    </row>
  </sheetData>
  <sheetProtection/>
  <mergeCells count="71">
    <mergeCell ref="A40:A44"/>
    <mergeCell ref="B40:L40"/>
    <mergeCell ref="B44:I44"/>
    <mergeCell ref="J41:J44"/>
    <mergeCell ref="A45:A50"/>
    <mergeCell ref="B45:L45"/>
    <mergeCell ref="B50:I50"/>
    <mergeCell ref="J46:J50"/>
    <mergeCell ref="L46:L50"/>
    <mergeCell ref="L41:L44"/>
    <mergeCell ref="A27:A32"/>
    <mergeCell ref="B32:I32"/>
    <mergeCell ref="J28:J32"/>
    <mergeCell ref="A33:A39"/>
    <mergeCell ref="B39:I39"/>
    <mergeCell ref="B33:L33"/>
    <mergeCell ref="J34:J39"/>
    <mergeCell ref="L34:L39"/>
    <mergeCell ref="L28:L32"/>
    <mergeCell ref="M10:M12"/>
    <mergeCell ref="J15:J18"/>
    <mergeCell ref="B20:C20"/>
    <mergeCell ref="B21:C21"/>
    <mergeCell ref="J23:J26"/>
    <mergeCell ref="A51:A54"/>
    <mergeCell ref="B54:I54"/>
    <mergeCell ref="B51:L51"/>
    <mergeCell ref="J52:J54"/>
    <mergeCell ref="L52:L54"/>
    <mergeCell ref="B55:L55"/>
    <mergeCell ref="B58:I58"/>
    <mergeCell ref="J56:J58"/>
    <mergeCell ref="L56:L58"/>
    <mergeCell ref="B14:K14"/>
    <mergeCell ref="B22:K22"/>
    <mergeCell ref="B27:L27"/>
    <mergeCell ref="B19:C19"/>
    <mergeCell ref="B26:I26"/>
    <mergeCell ref="A2:L2"/>
    <mergeCell ref="A3:L3"/>
    <mergeCell ref="B6:C6"/>
    <mergeCell ref="A7:A13"/>
    <mergeCell ref="A14:A18"/>
    <mergeCell ref="D10:D12"/>
    <mergeCell ref="E10:E12"/>
    <mergeCell ref="J8:J13"/>
    <mergeCell ref="A4:C4"/>
    <mergeCell ref="B7:K7"/>
    <mergeCell ref="L7:L13"/>
    <mergeCell ref="K10:K12"/>
    <mergeCell ref="H10:H12"/>
    <mergeCell ref="B13:I13"/>
    <mergeCell ref="L22:L26"/>
    <mergeCell ref="L14:L18"/>
    <mergeCell ref="B18:I18"/>
    <mergeCell ref="A67:I67"/>
    <mergeCell ref="A66:I66"/>
    <mergeCell ref="A65:I65"/>
    <mergeCell ref="B10:B12"/>
    <mergeCell ref="C10:C12"/>
    <mergeCell ref="F10:F12"/>
    <mergeCell ref="G10:G12"/>
    <mergeCell ref="I10:I12"/>
    <mergeCell ref="A22:A26"/>
    <mergeCell ref="A55:A58"/>
    <mergeCell ref="A59:I59"/>
    <mergeCell ref="A60:I60"/>
    <mergeCell ref="A61:I61"/>
    <mergeCell ref="A62:I62"/>
    <mergeCell ref="A63:I63"/>
    <mergeCell ref="A64:I64"/>
  </mergeCells>
  <printOptions/>
  <pageMargins left="0.2" right="0.28" top="0.2" bottom="0.34" header="0.2" footer="0.3"/>
  <pageSetup orientation="landscape" scale="94" r:id="rId1"/>
  <rowBreaks count="1" manualBreakCount="1">
    <brk id="18" max="255" man="1"/>
  </rowBreaks>
</worksheet>
</file>

<file path=xl/worksheets/sheet2.xml><?xml version="1.0" encoding="utf-8"?>
<worksheet xmlns="http://schemas.openxmlformats.org/spreadsheetml/2006/main" xmlns:r="http://schemas.openxmlformats.org/officeDocument/2006/relationships">
  <dimension ref="B2:G17"/>
  <sheetViews>
    <sheetView zoomScalePageLayoutView="0" workbookViewId="0" topLeftCell="A1">
      <selection activeCell="C24" sqref="C24"/>
    </sheetView>
  </sheetViews>
  <sheetFormatPr defaultColWidth="9.140625" defaultRowHeight="15"/>
  <cols>
    <col min="1" max="1" width="5.8515625" style="1" customWidth="1"/>
    <col min="2" max="2" width="31.57421875" style="1" customWidth="1"/>
    <col min="3" max="3" width="27.00390625" style="1" customWidth="1"/>
    <col min="4" max="4" width="9.140625" style="1" customWidth="1"/>
    <col min="5" max="7" width="25.421875" style="1" customWidth="1"/>
    <col min="8" max="16384" width="9.140625" style="1" customWidth="1"/>
  </cols>
  <sheetData>
    <row r="2" spans="2:5" ht="14.25">
      <c r="B2" s="9" t="s">
        <v>10</v>
      </c>
      <c r="C2" s="9"/>
      <c r="D2" s="9"/>
      <c r="E2" s="9" t="s">
        <v>40</v>
      </c>
    </row>
    <row r="4" ht="15" thickBot="1"/>
    <row r="5" spans="2:7" ht="24.75" thickBot="1">
      <c r="B5" s="2" t="s">
        <v>15</v>
      </c>
      <c r="C5" s="3" t="s">
        <v>112</v>
      </c>
      <c r="E5" s="10" t="s">
        <v>11</v>
      </c>
      <c r="F5" s="11" t="s">
        <v>12</v>
      </c>
      <c r="G5" s="12" t="s">
        <v>13</v>
      </c>
    </row>
    <row r="6" spans="2:7" ht="15" thickBot="1">
      <c r="B6" s="4"/>
      <c r="C6" s="5"/>
      <c r="E6" s="13">
        <f>'Medtronic Srbija-Specifikacija '!J65</f>
        <v>0</v>
      </c>
      <c r="F6" s="14">
        <f>'Medtronic Srbija-Specifikacija '!K65</f>
        <v>0</v>
      </c>
      <c r="G6" s="15">
        <f>'Medtronic Srbija-Specifikacija '!K67</f>
        <v>0</v>
      </c>
    </row>
    <row r="7" spans="2:7" ht="24.75" thickBot="1">
      <c r="B7" s="2" t="s">
        <v>16</v>
      </c>
      <c r="C7" s="6" t="s">
        <v>17</v>
      </c>
      <c r="E7" s="97" t="s">
        <v>14</v>
      </c>
      <c r="F7" s="98"/>
      <c r="G7" s="99"/>
    </row>
    <row r="8" spans="2:7" ht="15" thickBot="1">
      <c r="B8" s="4"/>
      <c r="C8" s="5"/>
      <c r="E8" s="16">
        <f>E6/1000</f>
        <v>0</v>
      </c>
      <c r="F8" s="17">
        <f>F6/1000</f>
        <v>0</v>
      </c>
      <c r="G8" s="18">
        <f>G6/1000</f>
        <v>0</v>
      </c>
    </row>
    <row r="9" spans="2:7" ht="15">
      <c r="B9" s="2" t="s">
        <v>18</v>
      </c>
      <c r="C9" s="6" t="s">
        <v>19</v>
      </c>
      <c r="E9" s="5"/>
      <c r="F9" s="5"/>
      <c r="G9" s="4"/>
    </row>
    <row r="10" spans="2:7" ht="14.25">
      <c r="B10" s="4"/>
      <c r="C10" s="5"/>
      <c r="E10" s="5"/>
      <c r="F10" s="5"/>
      <c r="G10" s="4"/>
    </row>
    <row r="11" spans="2:7" ht="15">
      <c r="B11" s="2" t="s">
        <v>20</v>
      </c>
      <c r="C11" s="6" t="s">
        <v>21</v>
      </c>
      <c r="E11" s="5"/>
      <c r="F11" s="5"/>
      <c r="G11" s="4"/>
    </row>
    <row r="12" spans="2:7" ht="14.25">
      <c r="B12" s="4"/>
      <c r="C12" s="5"/>
      <c r="G12" s="4"/>
    </row>
    <row r="13" spans="2:7" ht="15.75">
      <c r="B13" s="2" t="s">
        <v>22</v>
      </c>
      <c r="C13" s="3" t="s">
        <v>23</v>
      </c>
      <c r="E13" s="7" t="s">
        <v>26</v>
      </c>
      <c r="F13" s="19">
        <v>1</v>
      </c>
      <c r="G13" s="4"/>
    </row>
    <row r="14" spans="2:7" ht="14.25">
      <c r="B14" s="4"/>
      <c r="C14" s="5"/>
      <c r="E14" s="5"/>
      <c r="F14" s="5"/>
      <c r="G14" s="4"/>
    </row>
    <row r="15" spans="2:6" ht="89.25">
      <c r="B15" s="2" t="s">
        <v>24</v>
      </c>
      <c r="C15" s="3" t="s">
        <v>33</v>
      </c>
      <c r="E15" s="7" t="s">
        <v>27</v>
      </c>
      <c r="F15" s="6" t="s">
        <v>28</v>
      </c>
    </row>
    <row r="16" spans="2:3" ht="14.25">
      <c r="B16" s="4"/>
      <c r="C16" s="5"/>
    </row>
    <row r="17" spans="2:3" ht="15">
      <c r="B17" s="2" t="s">
        <v>25</v>
      </c>
      <c r="C17" s="8">
        <v>33600000</v>
      </c>
    </row>
  </sheetData>
  <sheetProtection/>
  <mergeCells count="1">
    <mergeCell ref="E7:G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2020-01-08T13:55:34Z</dcterms:modified>
  <cp:category/>
  <cp:version/>
  <cp:contentType/>
  <cp:contentStatus/>
</cp:coreProperties>
</file>